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83418 AEGON SB\Reporting\2023\05\Draft\"/>
    </mc:Choice>
  </mc:AlternateContent>
  <xr:revisionPtr revIDLastSave="0" documentId="13_ncr:1_{2F1E8BC5-60EA-4B8E-9019-CDA16EFA5F0E}" xr6:coauthVersionLast="47" xr6:coauthVersionMax="47" xr10:uidLastSave="{00000000-0000-0000-0000-000000000000}"/>
  <bookViews>
    <workbookView xWindow="-120" yWindow="-120" windowWidth="24240" windowHeight="131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G508" i="19"/>
  <c r="D508" i="19"/>
  <c r="C508" i="19"/>
  <c r="G507" i="19"/>
  <c r="F507" i="19"/>
  <c r="G506" i="19"/>
  <c r="F506" i="19"/>
  <c r="G505" i="19"/>
  <c r="F505" i="19"/>
  <c r="G504" i="19"/>
  <c r="F504" i="19"/>
  <c r="G503" i="19"/>
  <c r="F503" i="19"/>
  <c r="G502" i="19"/>
  <c r="F502" i="19"/>
  <c r="G501" i="19"/>
  <c r="F501" i="19"/>
  <c r="G500" i="19"/>
  <c r="F500" i="19"/>
  <c r="F508" i="19" s="1"/>
  <c r="G486" i="19"/>
  <c r="D486" i="19"/>
  <c r="C486" i="19"/>
  <c r="G485" i="19"/>
  <c r="F485" i="19"/>
  <c r="G484" i="19"/>
  <c r="F484" i="19"/>
  <c r="G483" i="19"/>
  <c r="F483" i="19"/>
  <c r="G482" i="19"/>
  <c r="F482" i="19"/>
  <c r="G481" i="19"/>
  <c r="F481" i="19"/>
  <c r="G480" i="19"/>
  <c r="F480" i="19"/>
  <c r="G479" i="19"/>
  <c r="F479" i="19"/>
  <c r="G478" i="19"/>
  <c r="F478" i="19"/>
  <c r="F486" i="19" s="1"/>
  <c r="G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G386" i="19"/>
  <c r="D386" i="19"/>
  <c r="C386" i="19"/>
  <c r="G385" i="19"/>
  <c r="F385" i="19"/>
  <c r="G384" i="19"/>
  <c r="F384" i="19"/>
  <c r="G383" i="19"/>
  <c r="F383" i="19"/>
  <c r="G382" i="19"/>
  <c r="F382" i="19"/>
  <c r="G381" i="19"/>
  <c r="F381" i="19"/>
  <c r="G380" i="19"/>
  <c r="F380" i="19"/>
  <c r="G379" i="19"/>
  <c r="F379" i="19"/>
  <c r="F386" i="19" s="1"/>
  <c r="G368" i="19"/>
  <c r="G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91" i="9"/>
  <c r="G585" i="9"/>
  <c r="D585" i="9"/>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G493" i="9"/>
  <c r="G492" i="9"/>
  <c r="G491" i="9"/>
  <c r="G490" i="9"/>
  <c r="G489" i="9"/>
  <c r="G488" i="9"/>
  <c r="G487" i="9"/>
  <c r="D487" i="9"/>
  <c r="C487" i="9"/>
  <c r="F493" i="9" s="1"/>
  <c r="G486" i="9"/>
  <c r="F486" i="9"/>
  <c r="G485" i="9"/>
  <c r="F485" i="9"/>
  <c r="G484" i="9"/>
  <c r="F484" i="9"/>
  <c r="G483" i="9"/>
  <c r="F483" i="9"/>
  <c r="G482" i="9"/>
  <c r="F482" i="9"/>
  <c r="G481" i="9"/>
  <c r="F481" i="9"/>
  <c r="G480" i="9"/>
  <c r="F480" i="9"/>
  <c r="G479" i="9"/>
  <c r="F479" i="9"/>
  <c r="F487" i="9" s="1"/>
  <c r="G471" i="9"/>
  <c r="G470" i="9"/>
  <c r="G469" i="9"/>
  <c r="G468" i="9"/>
  <c r="G467" i="9"/>
  <c r="G466" i="9"/>
  <c r="G465" i="9"/>
  <c r="D465" i="9"/>
  <c r="C465" i="9"/>
  <c r="F471" i="9" s="1"/>
  <c r="G464" i="9"/>
  <c r="F464" i="9"/>
  <c r="G463" i="9"/>
  <c r="F463" i="9"/>
  <c r="G462" i="9"/>
  <c r="F462" i="9"/>
  <c r="G461" i="9"/>
  <c r="F461" i="9"/>
  <c r="G460" i="9"/>
  <c r="F460" i="9"/>
  <c r="G459" i="9"/>
  <c r="F459" i="9"/>
  <c r="G458" i="9"/>
  <c r="F458" i="9"/>
  <c r="G457" i="9"/>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F372" i="9"/>
  <c r="D372" i="9"/>
  <c r="C372" i="9"/>
  <c r="G371" i="9"/>
  <c r="F371" i="9"/>
  <c r="G370" i="9"/>
  <c r="F370" i="9"/>
  <c r="G369" i="9"/>
  <c r="F369" i="9"/>
  <c r="G368" i="9"/>
  <c r="G372" i="9" s="1"/>
  <c r="F368" i="9"/>
  <c r="F365" i="9"/>
  <c r="D365" i="9"/>
  <c r="C365" i="9"/>
  <c r="G364" i="9"/>
  <c r="F364" i="9"/>
  <c r="G363" i="9"/>
  <c r="F363" i="9"/>
  <c r="G362" i="9"/>
  <c r="F362" i="9"/>
  <c r="G361" i="9"/>
  <c r="F361" i="9"/>
  <c r="G360" i="9"/>
  <c r="F360" i="9"/>
  <c r="G359" i="9"/>
  <c r="F359" i="9"/>
  <c r="G358" i="9"/>
  <c r="G365" i="9" s="1"/>
  <c r="F358" i="9"/>
  <c r="F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D249" i="9"/>
  <c r="G255" i="9" s="1"/>
  <c r="C249" i="9"/>
  <c r="F255" i="9" s="1"/>
  <c r="G248" i="9"/>
  <c r="F248" i="9"/>
  <c r="G247" i="9"/>
  <c r="F247" i="9"/>
  <c r="G246" i="9"/>
  <c r="F246" i="9"/>
  <c r="G245" i="9"/>
  <c r="F245" i="9"/>
  <c r="G244" i="9"/>
  <c r="F244" i="9"/>
  <c r="G243" i="9"/>
  <c r="F243" i="9"/>
  <c r="G242" i="9"/>
  <c r="F242" i="9"/>
  <c r="G241" i="9"/>
  <c r="G249" i="9" s="1"/>
  <c r="F241" i="9"/>
  <c r="F249" i="9" s="1"/>
  <c r="G231" i="9"/>
  <c r="G229" i="9"/>
  <c r="G227" i="9"/>
  <c r="D227" i="9"/>
  <c r="G233"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01" i="8" s="1"/>
  <c r="C207" i="8"/>
  <c r="F205" i="8"/>
  <c r="F197" i="8"/>
  <c r="F184" i="8"/>
  <c r="F180" i="8"/>
  <c r="C179" i="8"/>
  <c r="F177" i="8"/>
  <c r="F174" i="8"/>
  <c r="D167" i="8"/>
  <c r="C167" i="8"/>
  <c r="G166" i="8"/>
  <c r="F166" i="8"/>
  <c r="G165" i="8"/>
  <c r="F165" i="8"/>
  <c r="G164" i="8"/>
  <c r="G167" i="8" s="1"/>
  <c r="F164" i="8"/>
  <c r="F167" i="8" s="1"/>
  <c r="F161" i="8"/>
  <c r="F159" i="8"/>
  <c r="F157" i="8"/>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D100" i="8" s="1"/>
  <c r="F94" i="8"/>
  <c r="D94" i="8"/>
  <c r="F93" i="8"/>
  <c r="F100" i="8" s="1"/>
  <c r="D93" i="8"/>
  <c r="F82" i="8"/>
  <c r="D82" i="8"/>
  <c r="G82" i="8" s="1"/>
  <c r="G81" i="8"/>
  <c r="D81" i="8"/>
  <c r="F80" i="8"/>
  <c r="D80" i="8"/>
  <c r="G80" i="8" s="1"/>
  <c r="G79" i="8"/>
  <c r="D79" i="8"/>
  <c r="F78" i="8"/>
  <c r="D78" i="8"/>
  <c r="G78" i="8" s="1"/>
  <c r="G77" i="8"/>
  <c r="D77" i="8"/>
  <c r="C77" i="8"/>
  <c r="F81" i="8" s="1"/>
  <c r="G76" i="8"/>
  <c r="F76" i="8"/>
  <c r="G75" i="8"/>
  <c r="F75" i="8"/>
  <c r="G74" i="8"/>
  <c r="F74" i="8"/>
  <c r="G73" i="8"/>
  <c r="F73" i="8"/>
  <c r="G72" i="8"/>
  <c r="F72" i="8"/>
  <c r="G71" i="8"/>
  <c r="F71" i="8"/>
  <c r="G70" i="8"/>
  <c r="F70" i="8"/>
  <c r="F77" i="8" s="1"/>
  <c r="F64" i="8"/>
  <c r="F62" i="8"/>
  <c r="F60" i="8"/>
  <c r="C58" i="8"/>
  <c r="F63" i="8" s="1"/>
  <c r="F57" i="8"/>
  <c r="F56" i="8"/>
  <c r="F55" i="8"/>
  <c r="F54" i="8"/>
  <c r="F53" i="8"/>
  <c r="F58" i="8" s="1"/>
  <c r="F295" i="8"/>
  <c r="F293" i="8"/>
  <c r="D291" i="8"/>
  <c r="D295" i="8"/>
  <c r="C291" i="8"/>
  <c r="G293" i="8"/>
  <c r="D307" i="8"/>
  <c r="C295" i="8"/>
  <c r="C293" i="8"/>
  <c r="F307" i="8"/>
  <c r="D293" i="8"/>
  <c r="C307" i="8"/>
  <c r="F193" i="8" l="1"/>
  <c r="G105" i="8"/>
  <c r="G103" i="8"/>
  <c r="G101" i="8"/>
  <c r="G98" i="8"/>
  <c r="G96" i="8"/>
  <c r="G94" i="8"/>
  <c r="G104" i="8"/>
  <c r="G102" i="8"/>
  <c r="G97" i="8"/>
  <c r="G93" i="8"/>
  <c r="G99" i="8"/>
  <c r="G95" i="8"/>
  <c r="F214" i="8"/>
  <c r="F212" i="8"/>
  <c r="F210" i="8"/>
  <c r="F206" i="8"/>
  <c r="F204" i="8"/>
  <c r="F202" i="8"/>
  <c r="F200" i="8"/>
  <c r="F198" i="8"/>
  <c r="F196" i="8"/>
  <c r="F194" i="8"/>
  <c r="F211" i="8"/>
  <c r="F215" i="8"/>
  <c r="F158" i="8"/>
  <c r="F160" i="8"/>
  <c r="F187" i="8"/>
  <c r="F185" i="8"/>
  <c r="F183" i="8"/>
  <c r="F181" i="8"/>
  <c r="F178" i="8"/>
  <c r="F175" i="8"/>
  <c r="F179" i="8" s="1"/>
  <c r="F182" i="8"/>
  <c r="F186" i="8"/>
  <c r="F195" i="8"/>
  <c r="F199" i="8"/>
  <c r="F203" i="8"/>
  <c r="F209" i="8"/>
  <c r="F213" i="8"/>
  <c r="F17" i="22"/>
  <c r="F18" i="19"/>
  <c r="F17" i="19"/>
  <c r="F16" i="19"/>
  <c r="F19" i="19" s="1"/>
  <c r="F25" i="9"/>
  <c r="F23" i="9"/>
  <c r="F21" i="9"/>
  <c r="F19" i="9"/>
  <c r="F17" i="9"/>
  <c r="F14" i="9"/>
  <c r="F12" i="9"/>
  <c r="F18" i="9"/>
  <c r="F22" i="9"/>
  <c r="F26" i="9"/>
  <c r="G17" i="22"/>
  <c r="G18" i="19"/>
  <c r="G17" i="19"/>
  <c r="G16" i="19"/>
  <c r="G19" i="19" s="1"/>
  <c r="G228" i="9"/>
  <c r="G230" i="9"/>
  <c r="G232" i="9"/>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39" i="19"/>
  <c r="F59" i="8"/>
  <c r="F61" i="8"/>
  <c r="F79" i="8"/>
  <c r="F102" i="8"/>
  <c r="G157" i="8"/>
  <c r="G158" i="8"/>
  <c r="G159" i="8"/>
  <c r="G160" i="8"/>
  <c r="G161" i="8"/>
  <c r="F228" i="9"/>
  <c r="F229" i="9"/>
  <c r="F230" i="9"/>
  <c r="F231" i="9"/>
  <c r="F232" i="9"/>
  <c r="F250" i="9"/>
  <c r="F251" i="9"/>
  <c r="F252" i="9"/>
  <c r="F253" i="9"/>
  <c r="F254" i="9"/>
  <c r="F39" i="10"/>
  <c r="F42" i="10" s="1"/>
  <c r="F27" i="19"/>
  <c r="F30" i="19" s="1"/>
  <c r="F29" i="19"/>
  <c r="F32" i="19"/>
  <c r="F34" i="19"/>
  <c r="F36" i="19"/>
  <c r="G615" i="19"/>
  <c r="G619" i="19" s="1"/>
  <c r="F208" i="8" l="1"/>
  <c r="F207" i="8"/>
  <c r="G100" i="8"/>
  <c r="F15" i="9"/>
</calcChain>
</file>

<file path=xl/sharedStrings.xml><?xml version="1.0" encoding="utf-8"?>
<sst xmlns="http://schemas.openxmlformats.org/spreadsheetml/2006/main" count="3927" uniqueCount="2807">
  <si>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</si>
  <si>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</si>
  <si>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</si>
  <si>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</si>
  <si>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</si>
  <si>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</si>
  <si>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</si>
  <si>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</si>
  <si>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</si>
  <si>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</si>
  <si>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</si>
  <si>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</si>
  <si>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</si>
  <si>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</si>
  <si>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</si>
  <si>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</si>
  <si>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</si>
  <si>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</si>
  <si>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</si>
  <si>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</si>
  <si>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</si>
  <si>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</si>
  <si>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</si>
  <si>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</si>
  <si>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</si>
  <si>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</si>
  <si>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</si>
  <si>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</si>
  <si>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</si>
  <si>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</si>
  <si>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</si>
  <si>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</si>
  <si>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</si>
  <si>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</si>
  <si>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</si>
  <si>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</si>
  <si>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</si>
  <si>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</si>
  <si>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</si>
  <si>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</si>
  <si>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</si>
  <si>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</si>
  <si>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</si>
  <si>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</si>
  <si>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</si>
  <si>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</si>
  <si>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</si>
  <si>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</si>
  <si>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</si>
  <si>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</si>
  <si>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</si>
  <si>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</si>
  <si>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</si>
  <si>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</si>
  <si>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</si>
  <si>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</si>
  <si>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</si>
  <si>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</si>
  <si>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</si>
  <si>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</si>
  <si>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</si>
  <si>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</si>
  <si>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</si>
  <si>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</si>
  <si>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</si>
  <si>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</si>
  <si>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</si>
  <si>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</si>
  <si>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</si>
  <si>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</si>
  <si>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</si>
  <si>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</si>
  <si>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</si>
  <si>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</si>
  <si>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</si>
  <si>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</si>
  <si>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</si>
  <si>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</si>
  <si>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</si>
  <si>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</si>
  <si>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</si>
  <si>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</si>
  <si>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</si>
  <si>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</si>
  <si>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</si>
  <si>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</si>
  <si>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</si>
  <si>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</si>
  <si>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</si>
  <si>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</si>
  <si>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</si>
  <si>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</si>
  <si>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</si>
  <si>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</si>
  <si>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</si>
  <si>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</si>
  <si>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</si>
  <si>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</si>
  <si>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</si>
  <si>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</si>
  <si>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</si>
  <si>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</si>
  <si>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</si>
  <si>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</si>
  <si>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</si>
  <si>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</si>
  <si>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</si>
  <si>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</si>
  <si>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</si>
  <si>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</si>
  <si>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</si>
  <si>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</si>
  <si>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</si>
  <si>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</si>
  <si>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</si>
  <si>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</si>
  <si>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</si>
  <si>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</si>
  <si>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</si>
  <si>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</si>
  <si>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</si>
  <si>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</si>
  <si>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</si>
  <si>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</si>
  <si>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</si>
  <si>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</si>
  <si>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</si>
  <si>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</si>
  <si>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</si>
  <si>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</si>
  <si>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</si>
  <si>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</si>
  <si>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</si>
  <si>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</si>
  <si>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</si>
  <si>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</si>
  <si>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</si>
  <si>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</si>
  <si>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</si>
  <si>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</si>
  <si>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</si>
  <si>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</si>
  <si>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</si>
  <si>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</si>
  <si>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</si>
  <si>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</si>
  <si>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</si>
  <si>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</si>
  <si>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</si>
  <si>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</si>
  <si>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</si>
  <si>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</si>
  <si>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</si>
  <si>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</si>
  <si>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</si>
  <si>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</si>
  <si>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</si>
  <si>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</si>
  <si>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</si>
  <si>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</si>
  <si>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</si>
  <si>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</si>
  <si>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</si>
  <si>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</si>
  <si>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</si>
  <si>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</si>
  <si>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</si>
  <si>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</si>
  <si>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</si>
  <si>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</si>
  <si>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</si>
  <si>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</si>
  <si>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</si>
  <si>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</si>
  <si>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</si>
  <si>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</si>
  <si>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</si>
  <si>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</si>
  <si>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</si>
  <si>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</si>
  <si>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</si>
  <si>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</si>
  <si>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</si>
  <si>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</si>
  <si>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</si>
  <si>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</si>
  <si>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</si>
  <si>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</si>
  <si>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</si>
  <si>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</si>
  <si>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</si>
  <si>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</si>
  <si>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</si>
  <si>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</si>
  <si>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</si>
  <si>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</si>
  <si>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</si>
  <si>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</si>
  <si>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</si>
  <si>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</si>
  <si>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</si>
  <si>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</si>
  <si>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</si>
  <si>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</si>
  <si>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</si>
  <si>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</si>
  <si>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</si>
  <si>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</si>
  <si>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</si>
  <si>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</si>
  <si>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</si>
  <si>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</si>
  <si>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</si>
  <si>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</si>
  <si>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</si>
  <si>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</si>
  <si>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</si>
  <si>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</si>
  <si>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</si>
  <si>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</si>
  <si>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</si>
  <si>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</si>
  <si>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</si>
  <si>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</si>
  <si>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</si>
  <si>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</si>
  <si>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</si>
  <si>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</si>
  <si>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</si>
  <si>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</si>
  <si>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</si>
  <si>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</si>
  <si>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</si>
  <si>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</si>
  <si>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</si>
  <si>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</si>
  <si>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</si>
  <si>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</si>
  <si>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</si>
  <si>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</si>
  <si>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</si>
  <si>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</si>
  <si>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</si>
  <si>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</si>
  <si>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</si>
  <si>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</si>
  <si>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</si>
  <si>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</si>
  <si>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</si>
  <si>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</si>
  <si>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</si>
  <si>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</si>
  <si>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</si>
  <si>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</si>
  <si>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</si>
  <si>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</si>
  <si>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</si>
  <si>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</si>
  <si>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</si>
  <si>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</si>
  <si>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</si>
  <si>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</si>
  <si>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</si>
  <si>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</si>
  <si>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</si>
  <si>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</si>
  <si>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</si>
  <si>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</si>
  <si>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</si>
  <si>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</si>
  <si>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</si>
  <si>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</si>
  <si>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</si>
  <si>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</si>
  <si>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</si>
  <si>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</si>
  <si>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</si>
  <si>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</si>
  <si>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</si>
  <si>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</si>
  <si>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</si>
  <si>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</si>
  <si>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</si>
  <si>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</si>
  <si>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</si>
  <si>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</si>
  <si>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</si>
  <si>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</si>
  <si>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</si>
  <si>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</si>
  <si>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</si>
  <si>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</si>
  <si>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</si>
  <si>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</si>
  <si>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</si>
  <si>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</si>
  <si>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</si>
  <si>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</si>
  <si>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</si>
  <si>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</si>
  <si>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</si>
  <si>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</si>
  <si>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</si>
  <si>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</si>
  <si>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</si>
  <si>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</si>
  <si>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</si>
  <si>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</si>
  <si>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</si>
  <si>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</si>
  <si>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</si>
  <si>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</si>
  <si>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</si>
  <si>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</si>
  <si>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</si>
  <si>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</si>
  <si>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</si>
  <si>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</si>
  <si>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</si>
  <si>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</si>
  <si>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</si>
  <si>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</si>
  <si>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</si>
  <si>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</si>
  <si>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</si>
  <si>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</si>
  <si>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</si>
  <si>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</si>
  <si>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</si>
  <si>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</si>
  <si>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</si>
  <si>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</si>
  <si>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</si>
  <si>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</si>
  <si>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</si>
  <si>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</si>
  <si>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</si>
  <si>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</si>
  <si>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</si>
  <si>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</si>
  <si>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</si>
  <si>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</si>
  <si>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</si>
  <si>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</si>
  <si>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</si>
  <si>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</si>
  <si>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</si>
  <si>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</si>
  <si>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</si>
  <si>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</si>
  <si>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</si>
  <si>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</si>
  <si>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</si>
  <si>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</si>
  <si>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</si>
  <si>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</si>
  <si>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</si>
  <si>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</si>
  <si>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</si>
  <si>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</si>
  <si>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</si>
  <si>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</si>
  <si>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</si>
  <si>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</si>
  <si>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</si>
  <si>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</si>
  <si>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</si>
  <si>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</si>
  <si>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</si>
  <si>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</si>
  <si>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</si>
  <si>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</si>
  <si>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</si>
  <si>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</si>
  <si>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</si>
  <si>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</si>
  <si>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</si>
  <si>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</si>
  <si>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</si>
  <si>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</si>
  <si>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</si>
  <si>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</si>
  <si>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</si>
  <si>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</si>
  <si>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</si>
  <si>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</si>
  <si>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</si>
  <si>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</si>
  <si>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</si>
  <si>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</si>
  <si>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</si>
  <si>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</si>
  <si>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</si>
  <si>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</si>
  <si>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</si>
  <si>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</si>
  <si>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</si>
  <si>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</si>
  <si>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</si>
  <si>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</si>
  <si>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</si>
  <si>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</si>
  <si>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</si>
  <si>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</si>
  <si>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</si>
  <si>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</si>
  <si>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</si>
  <si>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</si>
  <si>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</si>
  <si>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</si>
  <si>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</si>
  <si>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</si>
  <si>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</si>
  <si>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</si>
  <si>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</si>
  <si>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</si>
  <si>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</si>
  <si>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</si>
  <si>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</si>
  <si>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</si>
  <si>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</si>
  <si>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</si>
  <si>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</si>
  <si>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</si>
  <si>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</si>
  <si>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</si>
  <si>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</si>
  <si>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</si>
  <si>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</si>
  <si>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</si>
  <si>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</si>
  <si>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</si>
  <si>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</si>
  <si>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</si>
  <si>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</si>
  <si>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</si>
  <si>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</si>
  <si>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</si>
  <si>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</si>
  <si>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</si>
  <si>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</si>
  <si>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</si>
  <si>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</si>
  <si>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</si>
  <si>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</si>
  <si>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</si>
  <si>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</si>
  <si>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</si>
  <si>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</si>
  <si>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</si>
  <si>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</si>
  <si>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</si>
  <si>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</si>
  <si>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</si>
  <si>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</si>
  <si>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</si>
  <si>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</si>
  <si>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</si>
  <si>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</si>
  <si>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</si>
  <si>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</si>
  <si>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</si>
  <si>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</si>
  <si>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</si>
  <si>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</si>
  <si>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</si>
  <si>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</si>
  <si>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</si>
  <si>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</si>
  <si>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</si>
  <si>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</si>
  <si>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</si>
  <si>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</si>
  <si>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</si>
  <si>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</si>
  <si>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</si>
  <si>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</si>
  <si>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</si>
  <si>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</si>
  <si>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</si>
  <si>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</si>
  <si>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</si>
  <si>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</si>
  <si>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</si>
  <si>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</si>
  <si>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</si>
  <si>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</si>
  <si>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</si>
  <si>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</si>
  <si>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</si>
  <si>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</si>
  <si>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</si>
  <si>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</si>
  <si>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</si>
  <si>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</si>
  <si>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</si>
  <si>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</si>
  <si>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</si>
  <si>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</si>
  <si>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</si>
  <si>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</si>
  <si>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</si>
  <si>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</si>
  <si>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</si>
  <si>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</si>
  <si>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</si>
  <si>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</si>
  <si>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</si>
  <si>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</si>
  <si>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</si>
  <si>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</si>
  <si>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</si>
  <si>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</si>
  <si>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</si>
  <si>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</si>
  <si>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</si>
  <si>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</si>
  <si>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</si>
  <si>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</si>
  <si>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</si>
  <si>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</si>
  <si>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</si>
  <si>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</si>
  <si>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</si>
  <si>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</si>
  <si>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</si>
  <si>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</si>
  <si>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</si>
  <si>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</si>
  <si>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</si>
  <si>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</si>
  <si>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</si>
  <si>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</si>
  <si>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</si>
  <si>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</si>
  <si>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</si>
  <si>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</si>
  <si>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</si>
  <si>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</si>
  <si>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</si>
  <si>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</si>
  <si>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</si>
  <si>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</si>
  <si>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</si>
  <si>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</si>
  <si>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</si>
  <si>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</si>
  <si>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</si>
  <si>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</si>
  <si>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</si>
  <si>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</si>
  <si>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</si>
  <si>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</si>
  <si>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</si>
  <si>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</si>
  <si>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</si>
  <si>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</si>
  <si>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</si>
  <si>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</si>
  <si>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</si>
  <si>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</si>
  <si>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</si>
  <si>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</si>
  <si>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</si>
  <si>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</si>
  <si>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</si>
  <si>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</si>
  <si>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</si>
  <si>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</si>
  <si>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</si>
  <si>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</si>
  <si>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</si>
  <si>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</si>
  <si>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</si>
  <si>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</si>
  <si>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</si>
  <si>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</si>
  <si>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</si>
  <si>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</si>
  <si>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</si>
  <si>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</si>
  <si>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</si>
  <si>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</si>
  <si>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</si>
  <si>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</si>
  <si>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</si>
  <si>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</si>
  <si>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</si>
  <si>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</si>
  <si>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</si>
  <si>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</si>
  <si>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</si>
  <si>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</si>
  <si>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</si>
  <si>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</si>
  <si>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</si>
  <si>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</si>
  <si>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</si>
  <si>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</si>
  <si>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</si>
  <si>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</si>
  <si>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</si>
  <si>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</si>
  <si>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</si>
  <si>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</si>
  <si>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</si>
  <si>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</si>
  <si>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</si>
  <si>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</si>
  <si>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</si>
  <si>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</si>
  <si>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</si>
  <si>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</si>
  <si>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</si>
  <si>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</si>
  <si>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</si>
  <si>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</si>
  <si>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</si>
  <si>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</si>
  <si>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</si>
  <si>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</si>
  <si>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</si>
  <si>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</si>
  <si>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</si>
  <si>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</si>
  <si>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</si>
  <si>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</si>
  <si>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</si>
  <si>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</si>
  <si>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</si>
  <si>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</si>
  <si>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</si>
  <si>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</si>
  <si>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</si>
  <si>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</si>
  <si>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</si>
  <si>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</si>
  <si>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</si>
  <si>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</si>
  <si>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</si>
  <si>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</si>
  <si>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</si>
  <si>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</si>
  <si>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</si>
  <si>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</si>
  <si>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</si>
  <si>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</si>
  <si>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</si>
  <si>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</si>
  <si>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</si>
  <si>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</si>
  <si>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</si>
  <si>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</si>
  <si>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</si>
  <si>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</si>
  <si>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</si>
  <si>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</si>
  <si>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</si>
  <si>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</si>
  <si>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</si>
  <si>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</si>
  <si>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</si>
  <si>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</si>
  <si>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</si>
  <si>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</si>
  <si>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</si>
  <si>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</si>
  <si>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</si>
  <si>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</si>
  <si>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</si>
  <si>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</si>
  <si>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</si>
  <si>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</si>
  <si>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</si>
  <si>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</si>
  <si>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</si>
  <si>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</si>
  <si>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</si>
  <si>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</si>
  <si>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</si>
  <si>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</si>
  <si>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</si>
  <si>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</si>
  <si>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</si>
  <si>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</si>
  <si>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</si>
  <si>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</si>
  <si>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</si>
  <si>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</si>
  <si>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</si>
  <si>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</si>
  <si>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</si>
  <si>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</si>
  <si>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</si>
  <si>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</si>
  <si>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</si>
  <si>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</si>
  <si>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</si>
  <si>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</si>
  <si>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</si>
  <si>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</si>
  <si>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</si>
  <si>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</si>
  <si>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</si>
  <si>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</si>
  <si>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</si>
  <si>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</si>
  <si>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</si>
  <si>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</si>
  <si>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</si>
  <si>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</si>
  <si>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</si>
  <si>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</si>
  <si>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</si>
  <si>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</si>
  <si>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</si>
  <si>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</si>
  <si>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</si>
  <si>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</si>
  <si>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</si>
  <si>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</si>
  <si>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</si>
  <si>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</si>
  <si>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</si>
  <si>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</si>
  <si>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</si>
  <si>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</si>
  <si>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</si>
  <si>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</si>
  <si>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</si>
  <si>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</si>
  <si>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</si>
  <si>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</si>
  <si>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</si>
  <si>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</si>
  <si>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</si>
  <si>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</si>
  <si>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</si>
  <si>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</si>
  <si>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</si>
  <si>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</si>
  <si>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</si>
  <si>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</si>
  <si>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</si>
  <si>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</si>
  <si>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</si>
  <si>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</si>
  <si>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</si>
  <si>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</si>
  <si>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</si>
  <si>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</si>
  <si>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</si>
  <si>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</si>
  <si>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</si>
  <si>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</si>
  <si>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</si>
  <si>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</si>
  <si>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</si>
  <si>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</si>
  <si>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</si>
  <si>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</si>
  <si>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</si>
  <si>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</si>
  <si>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</si>
  <si>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</si>
  <si>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</si>
  <si>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</si>
  <si>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</si>
  <si>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</si>
  <si>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</si>
  <si>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</si>
  <si>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</si>
  <si>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</si>
  <si>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</si>
  <si>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</si>
  <si>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</si>
  <si>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</si>
  <si>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</si>
  <si>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</si>
  <si>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</si>
  <si>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</si>
  <si>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</si>
  <si>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</si>
  <si>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</si>
  <si>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</si>
  <si>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</si>
  <si>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</si>
  <si>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</si>
  <si>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</si>
  <si>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</si>
  <si>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</si>
  <si>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</si>
  <si>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</si>
  <si>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</si>
  <si>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</si>
  <si>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</si>
  <si>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</si>
  <si>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</si>
  <si>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</si>
  <si>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</si>
  <si>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</si>
  <si>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</si>
  <si>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</si>
  <si>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</si>
  <si>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</si>
  <si>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</si>
  <si>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</si>
  <si>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</si>
  <si>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</si>
  <si>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</si>
  <si>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</si>
  <si>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</si>
  <si>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</si>
  <si>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</si>
  <si>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</si>
  <si>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</si>
  <si>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</si>
  <si>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</si>
  <si>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</si>
  <si>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</si>
  <si>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</si>
  <si>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</si>
  <si>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</si>
  <si>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</si>
  <si>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</si>
  <si>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</si>
  <si>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</si>
  <si>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</si>
  <si>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</si>
  <si>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</si>
  <si>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</si>
  <si>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</si>
  <si>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</si>
  <si>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</si>
  <si>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</si>
  <si>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</si>
  <si>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</si>
  <si>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</si>
  <si>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</si>
  <si>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</si>
  <si>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</si>
  <si>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</si>
  <si>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</si>
  <si>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</si>
  <si>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</si>
  <si>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</si>
  <si>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</si>
  <si>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</si>
  <si>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</si>
  <si>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</si>
  <si>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</si>
  <si>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</si>
  <si>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</si>
  <si>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</si>
  <si>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</si>
  <si>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</si>
  <si>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</si>
  <si>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</si>
  <si>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</si>
  <si>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</si>
  <si>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</si>
  <si>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</si>
  <si>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</si>
  <si>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</si>
  <si>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</si>
  <si>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</si>
  <si>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</si>
  <si>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</si>
  <si>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</si>
  <si>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</si>
  <si>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</si>
  <si>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</si>
  <si>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</si>
  <si>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</si>
  <si>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</si>
  <si>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</si>
  <si>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</si>
  <si>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</si>
  <si>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</si>
  <si>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</si>
  <si>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</si>
  <si>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</si>
  <si>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</si>
  <si>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</si>
  <si>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</si>
  <si>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</si>
  <si>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</si>
  <si>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</si>
  <si>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</si>
  <si>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</si>
  <si>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</si>
  <si>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</si>
  <si>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</si>
  <si>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</si>
  <si>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</si>
  <si>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</si>
  <si>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</si>
  <si>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</si>
  <si>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</si>
  <si>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</si>
  <si>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</si>
  <si>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</si>
  <si>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</si>
  <si>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</si>
  <si>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</si>
  <si>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</si>
  <si>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</si>
  <si>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</si>
  <si>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</si>
  <si>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</si>
  <si>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</si>
  <si>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</si>
  <si>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</si>
  <si>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</si>
  <si>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</si>
  <si>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</si>
  <si>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</si>
  <si>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</si>
  <si>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</si>
  <si>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</si>
  <si>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</si>
  <si>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</si>
  <si>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</si>
  <si>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</si>
  <si>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</si>
  <si>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</si>
  <si>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</si>
  <si>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</si>
  <si>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</si>
  <si>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</si>
  <si>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</si>
  <si>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</si>
  <si>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</si>
  <si>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</si>
  <si>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</si>
  <si>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</si>
  <si>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</si>
  <si>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</si>
  <si>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</si>
  <si>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</si>
  <si>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</si>
  <si>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</si>
  <si>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</si>
  <si>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</si>
  <si>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</si>
  <si>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</si>
  <si>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</si>
  <si>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</si>
  <si>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</si>
  <si>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</si>
  <si>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</si>
  <si>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</si>
  <si>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</si>
  <si>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</si>
  <si>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</si>
  <si>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</si>
  <si>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</si>
  <si>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</si>
  <si>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</si>
  <si>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</si>
  <si>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</si>
  <si>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</si>
  <si>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</si>
  <si>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</si>
  <si>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</si>
  <si>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</si>
  <si>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</si>
  <si>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</si>
  <si>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</si>
  <si>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</si>
  <si>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</si>
  <si>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</si>
  <si>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</si>
  <si>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</si>
  <si>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</si>
  <si>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</si>
  <si>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</si>
  <si>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</si>
  <si>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</si>
  <si>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</si>
  <si>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</si>
  <si>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</si>
  <si>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</si>
  <si>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</si>
  <si>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</si>
  <si>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</si>
  <si>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</si>
  <si>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</si>
  <si>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</si>
  <si>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</si>
  <si>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</si>
  <si>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</si>
  <si>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</si>
  <si>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</si>
  <si>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</si>
  <si>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</si>
  <si>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</si>
  <si>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</si>
  <si>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</si>
  <si>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</si>
  <si>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</si>
  <si>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</si>
  <si>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</si>
  <si>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</si>
  <si>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</si>
  <si>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</si>
  <si>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</si>
  <si>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</si>
  <si>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</si>
  <si>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</si>
  <si>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</si>
  <si>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</si>
  <si>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</si>
  <si>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</si>
  <si>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</si>
  <si>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</si>
  <si>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</si>
  <si>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</si>
  <si>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</si>
  <si>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</si>
  <si>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</si>
  <si>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</si>
  <si>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</si>
  <si>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</si>
  <si>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</si>
  <si>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</si>
  <si>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</si>
  <si>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</si>
  <si>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</si>
  <si>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</si>
  <si>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</si>
  <si>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</si>
  <si>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</si>
  <si>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</si>
  <si>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</si>
  <si>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</si>
  <si>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</si>
  <si>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</si>
  <si>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</si>
  <si>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</si>
  <si>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</si>
  <si>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</si>
  <si>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</si>
  <si>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</si>
  <si>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</si>
  <si>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</si>
  <si>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</si>
  <si>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</si>
  <si>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</si>
  <si>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</si>
  <si>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</si>
  <si>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</si>
  <si>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</si>
  <si>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</si>
  <si>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</si>
  <si>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</si>
  <si>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</si>
  <si>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</si>
  <si>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</si>
  <si>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</si>
  <si>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</si>
  <si>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</si>
  <si>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</si>
  <si>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</si>
  <si>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</si>
  <si>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</si>
  <si>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</si>
  <si>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</si>
  <si>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</si>
  <si>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</si>
  <si>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</si>
  <si>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</si>
  <si>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</si>
  <si>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</si>
  <si>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</si>
  <si>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</si>
  <si>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</si>
  <si>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</si>
  <si>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</si>
  <si>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</si>
  <si>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</si>
  <si>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</si>
  <si>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</si>
  <si>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</si>
  <si>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</si>
  <si>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</si>
  <si>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</si>
  <si>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</si>
  <si>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</si>
  <si>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</si>
  <si>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</si>
  <si>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</si>
  <si>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</si>
  <si>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</si>
  <si>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</si>
  <si>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</si>
  <si>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</si>
  <si>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</si>
  <si>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</si>
  <si>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</si>
  <si>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</si>
  <si>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</si>
  <si>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</si>
  <si>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</si>
  <si>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</si>
  <si>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</si>
  <si>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</si>
  <si>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</si>
  <si>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</si>
  <si>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</si>
  <si>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</si>
  <si>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</si>
  <si>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</si>
  <si>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</si>
  <si>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</si>
  <si>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</si>
  <si>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</si>
  <si>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</si>
  <si>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</si>
  <si>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</si>
  <si>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</si>
  <si>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</si>
  <si>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</si>
  <si>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</si>
  <si>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</si>
  <si>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</si>
  <si>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</si>
  <si>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</si>
  <si>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</si>
  <si>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</si>
  <si>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</si>
  <si>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</si>
  <si>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</si>
  <si>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</si>
  <si>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</si>
  <si>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</si>
  <si>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</si>
  <si>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</si>
  <si>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</si>
  <si>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</si>
  <si>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</si>
  <si>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</si>
  <si>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</si>
  <si>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</si>
  <si>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</si>
  <si>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</si>
  <si>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</si>
  <si>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</si>
  <si>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</si>
  <si>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</si>
  <si>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</si>
  <si>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</si>
  <si>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</si>
  <si>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</si>
  <si>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</si>
  <si>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</si>
  <si>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</si>
  <si>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</si>
  <si>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</si>
  <si>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</si>
  <si>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</si>
  <si>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</si>
  <si>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</si>
  <si>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</si>
  <si>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</si>
  <si>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</si>
  <si>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</si>
  <si>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</si>
  <si>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</si>
  <si>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</si>
  <si>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</si>
  <si>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</si>
  <si>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</si>
  <si>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</si>
  <si>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</si>
  <si>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</si>
  <si>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</si>
  <si>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</si>
  <si>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</si>
  <si>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</si>
  <si>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</si>
  <si>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</si>
  <si>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</si>
  <si>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</si>
  <si>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</si>
  <si>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</si>
  <si>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</si>
  <si>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</si>
  <si>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</si>
  <si>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</si>
  <si>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</si>
  <si>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</si>
  <si>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</si>
  <si>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</si>
  <si>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</si>
  <si>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</si>
  <si>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</si>
  <si>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</si>
  <si>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</si>
  <si>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</si>
  <si>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</si>
  <si>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</si>
  <si>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</si>
  <si>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</si>
  <si>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</si>
  <si>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</si>
  <si>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</si>
  <si>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</si>
  <si>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</si>
  <si>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</si>
  <si>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</si>
  <si>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</si>
  <si>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</si>
  <si>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</si>
  <si>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</si>
  <si>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</si>
  <si>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</si>
  <si>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</si>
  <si>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</si>
  <si>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</si>
  <si>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</si>
  <si>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</si>
  <si>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</si>
  <si>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</si>
  <si>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</si>
  <si>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</si>
  <si>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</si>
  <si>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</si>
  <si>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</si>
  <si>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</si>
  <si>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</si>
  <si>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</si>
  <si>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</si>
  <si>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</si>
  <si>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</si>
  <si>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</si>
  <si>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</si>
  <si>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</si>
  <si>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</si>
  <si>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</si>
  <si>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</si>
  <si>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</si>
  <si>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</si>
  <si>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</si>
  <si>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</si>
  <si>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</si>
  <si>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</si>
  <si>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</si>
  <si>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</si>
  <si>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</si>
  <si>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</si>
  <si>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</si>
  <si>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</si>
  <si>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</si>
  <si>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</si>
  <si>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</si>
  <si>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</si>
  <si>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</si>
  <si>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</si>
  <si>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</si>
  <si>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</si>
  <si>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</si>
  <si>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</si>
  <si>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</si>
  <si>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</si>
  <si>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</si>
  <si>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</si>
  <si>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</si>
  <si>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</si>
  <si>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</si>
  <si>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</si>
  <si>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</si>
  <si>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</si>
  <si>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</si>
  <si>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</si>
  <si>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</si>
  <si>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</si>
  <si>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</si>
  <si>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</si>
  <si>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</si>
  <si>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</si>
  <si>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</si>
  <si>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</si>
  <si>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</si>
  <si>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</si>
  <si>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</si>
  <si>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</si>
  <si>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</si>
  <si>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</si>
  <si>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</si>
  <si>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</si>
  <si>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</si>
  <si>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</si>
  <si>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</si>
  <si>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</si>
  <si>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</si>
  <si>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</si>
  <si>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</si>
  <si>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</si>
  <si>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</si>
  <si>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</si>
  <si>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</si>
  <si>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</si>
  <si>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</si>
  <si>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</si>
  <si>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</si>
  <si>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</si>
  <si>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</si>
  <si>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</si>
  <si>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</si>
  <si>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</si>
  <si>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</si>
  <si>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</si>
  <si>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</si>
  <si>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</si>
  <si>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</si>
  <si>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</si>
  <si>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</si>
  <si>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</si>
  <si>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</si>
  <si>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</si>
  <si>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</si>
  <si>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</si>
  <si>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</si>
  <si>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</si>
  <si>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</si>
  <si>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</si>
  <si>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</si>
  <si>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</si>
  <si>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</si>
  <si>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</si>
  <si>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</si>
  <si>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</si>
  <si>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</si>
  <si>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</si>
  <si>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</si>
  <si>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</si>
  <si>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</si>
  <si>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</si>
  <si>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</si>
  <si>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</si>
  <si>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</si>
  <si>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</si>
  <si>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</si>
  <si>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</si>
  <si>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</si>
  <si>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</si>
  <si>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</si>
  <si>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</si>
  <si>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</si>
  <si>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</si>
  <si>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</si>
  <si>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</si>
  <si>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</si>
  <si>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</si>
  <si>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</si>
  <si>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</si>
  <si>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</si>
  <si>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</si>
  <si>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</si>
  <si>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</si>
  <si>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</si>
  <si>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</si>
  <si>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</si>
  <si>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</si>
  <si>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</si>
  <si>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</si>
  <si>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</si>
  <si>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</si>
  <si>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</si>
  <si>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</si>
  <si>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</si>
  <si>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</si>
  <si>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</si>
  <si>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</si>
  <si>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</si>
  <si>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</si>
  <si>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</si>
  <si>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</si>
  <si>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</si>
  <si>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</si>
  <si>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</si>
  <si>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</si>
  <si>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</si>
  <si>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</si>
  <si>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</si>
  <si>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</si>
  <si>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</si>
  <si>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</si>
  <si>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</si>
  <si>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</si>
  <si>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</si>
  <si>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</si>
  <si>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</si>
  <si>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</si>
  <si>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</si>
  <si>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</si>
  <si>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</si>
  <si>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</si>
  <si>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</si>
  <si>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</si>
  <si>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</si>
  <si>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</si>
  <si>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</si>
  <si>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</si>
  <si>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</si>
  <si>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</si>
  <si>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</si>
  <si>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</si>
  <si>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</si>
  <si>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</si>
  <si>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</si>
  <si>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</si>
  <si>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</si>
  <si>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</si>
  <si>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</si>
  <si>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</si>
  <si>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</si>
  <si>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</si>
  <si>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</si>
  <si>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</si>
  <si>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</si>
  <si>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</si>
  <si>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</si>
  <si>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</si>
  <si>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</si>
  <si>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</si>
  <si>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</si>
  <si>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</si>
  <si>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</si>
  <si>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</si>
  <si>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</si>
  <si>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</si>
  <si>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</si>
  <si>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</si>
  <si>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</si>
  <si>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</si>
  <si>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</si>
  <si>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</si>
  <si>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</si>
  <si>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</si>
  <si>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</si>
  <si>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</si>
  <si>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</si>
  <si>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</si>
  <si>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</si>
  <si>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</si>
  <si>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</si>
  <si>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</si>
  <si>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</si>
  <si>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</si>
  <si>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</si>
  <si>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</si>
  <si>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</si>
  <si>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</si>
  <si>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</si>
  <si>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</si>
  <si>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</si>
  <si>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</si>
  <si>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</si>
  <si>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</si>
  <si>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</si>
  <si>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</si>
  <si>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</si>
  <si>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</si>
  <si>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</si>
  <si>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</si>
  <si>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</si>
  <si>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</si>
  <si>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</si>
  <si>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</si>
  <si>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</si>
  <si>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</si>
  <si>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</si>
  <si>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</si>
  <si>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</si>
  <si>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</si>
  <si>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</si>
  <si>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</si>
  <si>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</si>
  <si>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</si>
  <si>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</si>
  <si>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</si>
  <si>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</si>
  <si>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</si>
  <si>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</si>
  <si>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</si>
  <si>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</si>
  <si>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</si>
  <si>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</si>
  <si>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</si>
  <si>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</si>
  <si>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</si>
  <si>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</si>
  <si>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</si>
  <si>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</si>
  <si>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</si>
  <si>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</si>
  <si>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</si>
  <si>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</si>
  <si>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</si>
  <si>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</si>
  <si>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</si>
  <si>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</si>
  <si>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</si>
  <si>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</si>
  <si>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</si>
  <si>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</si>
  <si>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</si>
  <si>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</si>
  <si>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</si>
  <si>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</si>
  <si>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</si>
  <si>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</si>
  <si>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</si>
  <si>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</si>
  <si>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</si>
  <si>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</si>
  <si>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</si>
  <si>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</si>
  <si>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</si>
  <si>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</si>
  <si>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</si>
  <si>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</si>
  <si>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</si>
  <si>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</si>
  <si>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</si>
  <si>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</si>
  <si>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</si>
  <si>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</si>
  <si>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</si>
  <si>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</si>
  <si>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</si>
  <si>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</si>
  <si>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</si>
  <si>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</si>
  <si>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</si>
  <si>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</si>
  <si>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</si>
  <si>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</si>
  <si>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</si>
  <si>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</si>
  <si>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</si>
  <si>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</si>
  <si>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</si>
  <si>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</si>
  <si>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</si>
  <si>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</si>
  <si>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</si>
  <si>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</si>
  <si>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</si>
  <si>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</si>
  <si>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</si>
  <si>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</si>
  <si>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</si>
  <si>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</si>
  <si>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</si>
  <si>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</si>
  <si>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</si>
  <si>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</si>
  <si>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</si>
  <si>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</si>
  <si>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</si>
  <si>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</si>
  <si>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</si>
  <si>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</si>
  <si>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</si>
  <si>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</si>
  <si>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</si>
  <si>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</si>
  <si>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</si>
  <si>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</si>
  <si>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</si>
  <si>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</si>
  <si>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</si>
  <si>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</si>
  <si>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</si>
  <si>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</si>
  <si>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</si>
  <si>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</si>
  <si>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</si>
  <si>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</si>
  <si>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</si>
  <si>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</si>
  <si>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</si>
  <si>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</si>
  <si>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</si>
  <si>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</si>
  <si>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</si>
  <si>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</si>
  <si>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</si>
  <si>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</si>
  <si>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</si>
  <si>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</si>
  <si>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</si>
  <si>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</si>
  <si>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</si>
  <si>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</si>
  <si>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</si>
  <si>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</si>
  <si>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</si>
  <si>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</si>
  <si>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</si>
  <si>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</si>
  <si>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</si>
  <si>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</si>
  <si>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</si>
  <si>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</si>
  <si>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</si>
  <si>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</si>
  <si>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</si>
  <si>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</si>
  <si>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</si>
  <si>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</si>
  <si>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</si>
  <si>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</si>
  <si>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</si>
  <si>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</si>
  <si>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</si>
  <si>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</si>
  <si>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</si>
  <si>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</si>
  <si>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</si>
  <si>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</si>
  <si>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</si>
  <si>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</si>
  <si>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</si>
  <si>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</si>
  <si>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</si>
  <si>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</si>
  <si>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</si>
  <si>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</si>
  <si>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</si>
  <si>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</si>
  <si>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</si>
  <si>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</si>
  <si>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</si>
  <si>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</si>
  <si>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</si>
  <si>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</si>
  <si>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</si>
  <si>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</si>
  <si>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</si>
  <si>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</si>
  <si>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</si>
  <si>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</si>
  <si>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</si>
  <si>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</si>
  <si>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</si>
  <si>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</si>
  <si>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</si>
  <si>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</si>
  <si>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</si>
  <si>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</si>
  <si>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</si>
  <si>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</si>
  <si>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</si>
  <si>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</si>
  <si>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</si>
  <si>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</si>
  <si>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</si>
  <si>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</si>
  <si>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</si>
  <si>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</si>
  <si>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</si>
  <si>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</si>
  <si>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</si>
  <si>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</si>
  <si>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</si>
  <si>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</si>
  <si>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</si>
  <si>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</si>
  <si>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</si>
  <si>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</si>
  <si>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</si>
  <si>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</si>
  <si>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</si>
  <si>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</si>
  <si>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</si>
  <si>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</si>
  <si>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</si>
  <si>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</si>
  <si>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</si>
  <si>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</si>
  <si>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</si>
  <si>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</si>
  <si>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</si>
  <si>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</si>
  <si>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</si>
  <si>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</si>
  <si>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</si>
  <si>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</si>
  <si>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</si>
  <si>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</si>
  <si>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</si>
  <si>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</si>
  <si>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</si>
  <si>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</si>
  <si>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</si>
  <si>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</si>
  <si>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</si>
  <si>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</si>
  <si>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</si>
  <si>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</si>
  <si>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</si>
  <si>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</si>
  <si>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</si>
  <si>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</si>
  <si>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</si>
  <si>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</si>
  <si>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</si>
  <si>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</si>
  <si>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</si>
  <si>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</si>
  <si>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</si>
  <si>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</si>
  <si>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</si>
  <si>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</si>
  <si>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</si>
  <si>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</si>
  <si>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</si>
  <si>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</si>
  <si>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</si>
  <si>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</si>
  <si>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</si>
  <si>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</si>
  <si>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</si>
  <si>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</si>
  <si>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</si>
  <si>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</si>
  <si>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</si>
  <si>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</si>
  <si>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</si>
  <si>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</si>
  <si>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</si>
  <si>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</si>
  <si>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</si>
  <si>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</si>
  <si>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</si>
  <si>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</si>
  <si>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</si>
  <si>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</si>
  <si>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</si>
  <si>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</si>
  <si>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</si>
  <si>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</si>
  <si>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</si>
  <si>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</si>
  <si>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</si>
  <si>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</si>
  <si>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</si>
  <si>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</si>
  <si>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</si>
  <si>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</si>
  <si>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</si>
  <si>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</si>
  <si>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</si>
  <si>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</si>
  <si>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</si>
  <si>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</si>
  <si>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</si>
  <si>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</si>
  <si>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</si>
  <si>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</si>
  <si>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</si>
  <si>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</si>
  <si>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</si>
  <si>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</si>
  <si>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</si>
  <si>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</si>
  <si>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</si>
  <si>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</si>
  <si>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</si>
  <si>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</si>
  <si>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</si>
  <si>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</si>
  <si>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</si>
  <si>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</si>
  <si>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</si>
  <si>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</si>
  <si>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</si>
  <si>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</si>
  <si>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</si>
  <si>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</si>
  <si>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</si>
  <si>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</si>
  <si>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</si>
  <si>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</si>
  <si>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</si>
  <si>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</si>
  <si>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</si>
  <si>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</si>
  <si>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</si>
  <si>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</si>
  <si>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</si>
  <si>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</si>
  <si>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</si>
  <si>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</si>
  <si>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</si>
  <si>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</si>
  <si>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</si>
  <si>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</si>
  <si>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</si>
  <si>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</si>
  <si>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</si>
  <si>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</si>
  <si>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</si>
  <si>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</si>
  <si>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</si>
  <si>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</si>
  <si>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</si>
  <si>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</si>
  <si>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</si>
  <si>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</si>
  <si>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</si>
  <si>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</si>
  <si>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</si>
  <si>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</si>
  <si>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</si>
  <si>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</si>
  <si>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</si>
  <si>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</si>
  <si>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</si>
  <si>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</si>
  <si>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</si>
  <si>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</si>
  <si>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</si>
  <si>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</si>
  <si>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</si>
  <si>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</si>
  <si>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</si>
  <si>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</si>
  <si>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</si>
  <si>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</si>
  <si>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</si>
  <si>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</si>
  <si>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</si>
  <si>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</si>
  <si>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</si>
  <si>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</si>
  <si>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</si>
  <si>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</si>
  <si>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</si>
  <si>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</si>
  <si>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</si>
  <si>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</si>
  <si>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</si>
  <si>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</si>
  <si>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</si>
  <si>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</si>
  <si>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</si>
  <si>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</si>
  <si>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</si>
  <si>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</si>
  <si>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</si>
  <si>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</si>
  <si>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</si>
  <si>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</si>
  <si>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</si>
  <si>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</si>
  <si>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</si>
  <si>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</si>
  <si>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</si>
  <si>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</si>
  <si>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</si>
  <si>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</si>
  <si>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</si>
  <si>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</si>
  <si>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</si>
  <si>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</si>
  <si>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</si>
  <si>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</si>
  <si>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</si>
  <si>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</si>
  <si>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</si>
  <si>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</si>
  <si>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</si>
  <si>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</si>
  <si>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</si>
  <si>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</si>
  <si>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</si>
  <si>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</si>
  <si>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</si>
  <si>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</si>
  <si>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</si>
  <si>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</si>
  <si>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</si>
  <si>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</si>
  <si>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</si>
  <si>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</si>
  <si>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</si>
  <si>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</si>
  <si>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</si>
  <si>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</si>
  <si>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</si>
  <si>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</si>
  <si>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</si>
  <si>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</si>
  <si>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</si>
  <si>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</si>
  <si>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</si>
  <si>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</si>
  <si>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</si>
  <si>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</si>
  <si>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</si>
  <si>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</si>
  <si>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</si>
  <si>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</si>
  <si>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</si>
  <si>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</si>
  <si>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</si>
  <si>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</si>
  <si>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</si>
  <si>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</si>
  <si>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</si>
  <si>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</si>
  <si>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</si>
  <si>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</si>
  <si>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</si>
  <si>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</si>
  <si>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</si>
  <si>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</si>
  <si>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</si>
  <si>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</si>
  <si>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</si>
  <si>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</si>
  <si>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</si>
  <si>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</si>
  <si>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</si>
  <si>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</si>
  <si>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</si>
  <si>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</si>
  <si>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</si>
  <si>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</si>
  <si>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</si>
  <si>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</si>
  <si>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</si>
  <si>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</si>
  <si>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</si>
  <si>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</si>
  <si>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</si>
  <si>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</si>
  <si>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</si>
  <si>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</si>
  <si>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</si>
  <si>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</si>
  <si>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</si>
  <si>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</si>
  <si>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</si>
  <si>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</si>
  <si>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</si>
  <si>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</si>
  <si>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</si>
  <si>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</si>
  <si>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</si>
  <si>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</si>
  <si>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</si>
  <si>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</si>
  <si>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</si>
  <si>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</si>
  <si>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</si>
  <si>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</si>
  <si>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</si>
  <si>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</si>
  <si>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</si>
  <si>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</si>
  <si>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</si>
  <si>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</si>
  <si>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</si>
  <si>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</si>
  <si>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</si>
  <si>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</si>
  <si>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</si>
  <si>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</si>
  <si>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</si>
  <si>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</si>
  <si>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</si>
  <si>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</si>
  <si>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</si>
  <si>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</si>
  <si>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</si>
  <si>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</si>
  <si>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</si>
  <si>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</si>
  <si>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</si>
  <si>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</si>
  <si>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</si>
  <si>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</si>
  <si>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</si>
  <si>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</si>
  <si>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</si>
  <si>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</si>
  <si>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</si>
  <si>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</si>
  <si>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</si>
  <si>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</si>
  <si>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</si>
  <si>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</si>
  <si>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</si>
  <si>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</si>
  <si>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</si>
  <si>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</si>
  <si>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</si>
  <si>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</si>
  <si>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</si>
  <si>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</si>
  <si>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</si>
  <si>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</si>
  <si>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</si>
  <si>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</si>
  <si>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</si>
  <si>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</si>
  <si>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</si>
  <si>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</si>
  <si>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</si>
  <si>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</si>
  <si>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</si>
  <si>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</si>
  <si>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</si>
  <si>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</si>
  <si>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</si>
  <si>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</si>
  <si>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</si>
  <si>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</si>
  <si>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</si>
  <si>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</si>
  <si>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</si>
  <si>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</si>
  <si>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</si>
  <si>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</si>
  <si>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</si>
  <si>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</si>
  <si>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</si>
  <si>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</si>
  <si>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</si>
  <si>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</si>
  <si>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</si>
  <si>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</si>
  <si>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</si>
  <si>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</si>
  <si>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</si>
  <si>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</si>
  <si>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</si>
  <si>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</si>
  <si>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</si>
  <si>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</si>
  <si>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</si>
  <si>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</si>
  <si>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</si>
  <si>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</si>
  <si>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</si>
  <si>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</si>
  <si>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</si>
  <si>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</si>
  <si>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</si>
  <si>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</si>
  <si>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</si>
  <si>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</si>
  <si>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</si>
  <si>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</si>
  <si>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</si>
  <si>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</si>
  <si>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</si>
  <si>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</si>
  <si>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</si>
  <si>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</si>
  <si>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</si>
  <si>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</si>
  <si>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</si>
  <si>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</si>
  <si>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</si>
  <si>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</si>
  <si>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</si>
  <si>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</si>
  <si>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</si>
  <si>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</si>
  <si>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</si>
  <si>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</si>
  <si>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</si>
  <si>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</si>
  <si>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</si>
  <si>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</si>
  <si>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</si>
  <si>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</si>
  <si>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</si>
  <si>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</si>
  <si>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</si>
  <si>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</si>
  <si>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</si>
  <si>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</si>
  <si>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</si>
  <si>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</si>
  <si>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</si>
  <si>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</si>
  <si>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</si>
  <si>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</si>
  <si>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</si>
  <si>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</si>
  <si>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</si>
  <si>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</si>
  <si>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</si>
  <si>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</si>
  <si>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</si>
  <si>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</si>
  <si>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</si>
  <si>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</si>
  <si>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</si>
  <si>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</si>
  <si>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</si>
  <si>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</si>
  <si>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</si>
  <si>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</si>
  <si>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</si>
  <si>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</si>
  <si>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</si>
  <si>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</si>
  <si>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</si>
  <si>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</si>
  <si>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</si>
  <si>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</si>
  <si>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</si>
  <si>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</si>
  <si>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</si>
  <si>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</si>
  <si>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</si>
  <si>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</si>
  <si>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</si>
  <si>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</si>
  <si>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</si>
  <si>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</si>
  <si>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</si>
  <si>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</si>
  <si>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</si>
  <si>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</si>
  <si>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</si>
  <si>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</si>
  <si>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</si>
  <si>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</si>
  <si>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</si>
  <si>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</si>
  <si>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</si>
  <si>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</si>
  <si>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</si>
  <si>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</si>
  <si>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</si>
  <si>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</si>
  <si>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</si>
  <si>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</si>
  <si>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</si>
  <si>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</si>
  <si>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</si>
  <si>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</si>
  <si>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</si>
  <si>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</si>
  <si>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</si>
  <si>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</si>
  <si>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</si>
  <si>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</si>
  <si>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</si>
  <si>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</si>
  <si>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</si>
  <si>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</si>
  <si>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</si>
  <si>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</si>
  <si>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</si>
  <si>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</si>
  <si>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</si>
  <si>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</si>
  <si>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</si>
  <si>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</si>
  <si>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</si>
  <si>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</si>
  <si>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</si>
  <si>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</si>
  <si>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</si>
  <si>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</si>
  <si>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</si>
  <si>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</si>
  <si>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</si>
  <si>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</si>
  <si>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</si>
  <si>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</si>
  <si>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</si>
  <si>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</si>
  <si>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</si>
  <si>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</si>
  <si>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</si>
  <si>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</si>
  <si>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</si>
  <si>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</si>
  <si>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</si>
  <si>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</si>
  <si>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</si>
  <si>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</si>
  <si>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</si>
  <si>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</si>
  <si>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</si>
  <si>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</si>
  <si>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</si>
  <si>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</si>
  <si>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</si>
  <si>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</si>
  <si>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</si>
  <si>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</si>
  <si>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</si>
  <si>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</si>
  <si>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</si>
  <si>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</si>
  <si>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</si>
  <si>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</si>
  <si>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</si>
  <si>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</si>
  <si>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</si>
  <si>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</si>
  <si>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</si>
  <si>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</si>
  <si>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</si>
  <si>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</si>
  <si>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</si>
  <si>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</si>
  <si>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</si>
  <si>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</si>
  <si>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</si>
  <si>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</si>
  <si>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</si>
  <si>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</si>
  <si>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</si>
  <si>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</si>
  <si>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</si>
  <si>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</si>
  <si>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</si>
  <si>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</si>
  <si>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</si>
  <si>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</si>
  <si>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</si>
  <si>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</si>
  <si>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</si>
  <si>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</si>
  <si>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</si>
  <si>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</si>
  <si>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</si>
  <si>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</si>
  <si>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</si>
  <si>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</si>
  <si>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</si>
  <si>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</si>
  <si>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</si>
  <si>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</si>
  <si>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</si>
  <si>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</si>
  <si>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</si>
  <si>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</si>
  <si>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</si>
  <si>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</si>
  <si>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</si>
  <si>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</si>
  <si>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</si>
  <si>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</si>
  <si>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</si>
  <si>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</si>
  <si>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</si>
  <si>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</si>
  <si>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</si>
  <si>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</si>
  <si>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</si>
  <si>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</si>
  <si>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</si>
  <si>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</si>
  <si>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</si>
  <si>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</si>
  <si>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</si>
  <si>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</si>
  <si>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</si>
  <si>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</si>
  <si>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</si>
  <si>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</si>
  <si>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</si>
  <si>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</si>
  <si>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</si>
  <si>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</si>
  <si>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</si>
  <si>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</si>
  <si>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</si>
  <si>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</si>
  <si>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</si>
  <si>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</si>
  <si>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</si>
  <si>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</si>
  <si>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</si>
  <si>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</si>
  <si>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</si>
  <si>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</si>
  <si>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</si>
  <si>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</si>
  <si>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</si>
  <si>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</si>
  <si>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</si>
  <si>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</si>
  <si>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</si>
  <si>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</si>
  <si>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</si>
  <si>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</si>
  <si>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</si>
  <si>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</si>
  <si>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</si>
  <si>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</si>
  <si>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</si>
  <si>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</si>
  <si>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</si>
  <si>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</si>
  <si>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</si>
  <si>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</si>
  <si>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</si>
  <si>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</si>
  <si>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</si>
  <si>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</si>
  <si>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</si>
  <si>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</si>
  <si>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</si>
  <si>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</si>
  <si>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</si>
  <si>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</si>
  <si>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</si>
  <si>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</si>
  <si>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</si>
  <si>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</si>
  <si>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</si>
  <si>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</si>
  <si>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</si>
  <si>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</si>
  <si>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</si>
  <si>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</si>
  <si>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</si>
  <si>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</si>
  <si>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</si>
  <si>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</si>
  <si>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</si>
  <si>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</si>
  <si>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</si>
  <si>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</si>
  <si>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</si>
  <si>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</si>
  <si>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</si>
  <si>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</si>
  <si>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</si>
  <si>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</si>
  <si>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</si>
  <si>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</si>
  <si>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</si>
  <si>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</si>
  <si>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</si>
  <si>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</si>
  <si>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</si>
  <si>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</si>
  <si>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</si>
  <si>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</si>
  <si>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</si>
  <si>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</si>
  <si>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</si>
  <si>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</si>
  <si>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</si>
  <si>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</si>
  <si>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</si>
  <si>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</si>
  <si>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</si>
  <si>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</si>
  <si>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</si>
  <si>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</si>
  <si>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</si>
  <si>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</si>
  <si>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</si>
  <si>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</si>
  <si>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</si>
  <si>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</si>
  <si>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</si>
  <si>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</si>
  <si>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</si>
  <si>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</si>
  <si>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</si>
  <si>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</si>
  <si>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</si>
  <si>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</si>
  <si>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</si>
  <si>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</si>
  <si>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</si>
  <si>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</si>
  <si>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</si>
  <si>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</si>
  <si>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</si>
  <si>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</si>
  <si>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</si>
  <si>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</si>
  <si>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</si>
  <si>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</si>
  <si>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</si>
  <si>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</si>
  <si>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</si>
  <si>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</si>
  <si>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</si>
  <si>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</si>
  <si>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</si>
  <si>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</si>
  <si>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</si>
  <si>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</si>
  <si>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</si>
  <si>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</si>
  <si>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</si>
  <si>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</si>
  <si>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</si>
  <si>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</si>
  <si>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</si>
  <si>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</si>
  <si>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</si>
  <si>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</si>
  <si>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</si>
  <si>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</si>
  <si>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</si>
  <si>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</si>
  <si>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</si>
  <si>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</si>
  <si>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</si>
  <si>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</si>
  <si>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</si>
  <si>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</si>
  <si>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</si>
  <si>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</si>
  <si>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</si>
  <si>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</si>
  <si>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</si>
  <si>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</si>
  <si>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</si>
  <si>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</si>
  <si>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</si>
  <si>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</si>
  <si>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</si>
  <si>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</si>
  <si>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</si>
  <si>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</si>
  <si>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</si>
  <si>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</si>
  <si>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</si>
  <si>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</si>
  <si>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</si>
  <si>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</si>
  <si>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</si>
  <si>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</si>
  <si>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</si>
  <si>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</si>
  <si>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</si>
  <si>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</si>
  <si>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</si>
  <si>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</si>
  <si>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</si>
  <si>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</si>
  <si>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</si>
  <si>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</si>
  <si>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</si>
  <si>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</si>
  <si>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</si>
  <si>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</si>
  <si>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</si>
  <si>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</si>
  <si>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</si>
  <si>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</si>
  <si>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</si>
  <si>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</si>
  <si>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</si>
  <si>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</si>
  <si>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</si>
  <si>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</si>
  <si>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</si>
  <si>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</si>
  <si>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</si>
  <si>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</si>
  <si>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</si>
  <si>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</si>
  <si>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</si>
  <si>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</si>
  <si>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</si>
  <si>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</si>
  <si>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</si>
  <si>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</si>
  <si>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</si>
  <si>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</si>
  <si>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</si>
  <si>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</si>
  <si>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</si>
  <si>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</si>
  <si>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</si>
  <si>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</si>
  <si>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</si>
  <si>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</si>
  <si>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</si>
  <si>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</si>
  <si>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</si>
  <si>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</si>
  <si>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</si>
  <si>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</si>
  <si>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</si>
  <si>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</si>
  <si>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</si>
  <si>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</si>
  <si>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</si>
  <si>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</si>
  <si>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</si>
  <si>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</si>
  <si>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</si>
  <si>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</si>
  <si>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</si>
  <si>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</si>
  <si>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</si>
  <si>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</si>
  <si>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</si>
  <si>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</si>
  <si>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</si>
  <si>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</si>
  <si>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</si>
  <si>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</si>
  <si>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</si>
  <si>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</si>
  <si>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</si>
  <si>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</si>
  <si>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</si>
  <si>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</si>
  <si>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</si>
  <si>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</si>
  <si>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</si>
  <si>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</si>
  <si>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</si>
  <si>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</si>
  <si>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</si>
  <si>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</si>
  <si>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</si>
  <si>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</si>
  <si>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</si>
  <si>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</si>
  <si>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</si>
  <si>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</si>
  <si>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</si>
  <si>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</si>
  <si>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</si>
  <si>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</si>
  <si>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</si>
  <si>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</si>
  <si>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</si>
  <si>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</si>
  <si>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</si>
  <si>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</si>
  <si>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</si>
  <si>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</si>
  <si>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</si>
  <si>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</si>
  <si>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</si>
  <si>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</si>
  <si>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</si>
  <si>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</si>
  <si>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</si>
  <si>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</si>
  <si>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</si>
  <si>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</si>
  <si>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</si>
  <si>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</si>
  <si>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</si>
  <si>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</si>
  <si>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</si>
  <si>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</si>
  <si>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</si>
  <si>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</si>
  <si>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</si>
  <si>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</si>
  <si>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</si>
  <si>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</si>
  <si>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</si>
  <si>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</si>
  <si>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</si>
  <si>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</si>
  <si>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</si>
  <si>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</si>
  <si>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</si>
  <si>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</si>
  <si>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</si>
  <si>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</si>
  <si>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</si>
  <si>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</si>
  <si>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</si>
  <si>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</si>
  <si>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</si>
  <si>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</si>
  <si>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</si>
  <si>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</si>
  <si>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</si>
  <si>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</si>
  <si>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</si>
  <si>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</si>
  <si>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</si>
  <si>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</si>
  <si>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</si>
  <si>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</si>
  <si>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</si>
  <si>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</si>
  <si>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</si>
  <si>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</si>
  <si>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</si>
  <si>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</si>
  <si>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</si>
  <si>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</si>
  <si>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</si>
  <si>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</si>
  <si>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</si>
  <si>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</si>
  <si>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</si>
  <si>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</si>
  <si>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</si>
  <si>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</si>
  <si>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</si>
  <si>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</si>
  <si>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</si>
  <si>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</si>
  <si>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</si>
  <si>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</si>
  <si>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</si>
  <si>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</si>
  <si>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</si>
  <si>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</si>
  <si>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</si>
  <si>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</si>
  <si>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</si>
  <si>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</si>
  <si>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</si>
  <si>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</si>
  <si>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</si>
  <si>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</si>
  <si>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</si>
  <si>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</si>
  <si>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</si>
  <si>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</si>
  <si>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</si>
  <si>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</si>
  <si>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</si>
  <si>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</si>
  <si>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</si>
  <si>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</si>
  <si>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</si>
  <si>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</si>
  <si>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</si>
  <si>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</si>
  <si>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</si>
  <si>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</si>
  <si>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</si>
  <si>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</si>
  <si>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</si>
  <si>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</si>
  <si>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</si>
  <si>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</si>
  <si>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</si>
  <si>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</si>
  <si>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</si>
  <si>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</si>
  <si>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</si>
  <si>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</si>
  <si>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</si>
  <si>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</si>
  <si>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</si>
  <si>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</si>
  <si>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</si>
  <si>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</si>
  <si>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</si>
  <si>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</si>
  <si>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</si>
  <si>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</si>
  <si>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</si>
  <si>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</si>
  <si>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</si>
  <si>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</si>
  <si>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</si>
  <si>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</si>
  <si>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</si>
  <si>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</si>
  <si>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</si>
  <si>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</si>
  <si>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</si>
  <si>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</si>
  <si>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</si>
  <si>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</si>
  <si>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</si>
  <si>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</si>
  <si>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</si>
  <si>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</si>
  <si>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</si>
  <si>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</si>
  <si>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</si>
  <si>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</si>
  <si>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</si>
  <si>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</si>
  <si>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</si>
  <si>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</si>
  <si>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</si>
  <si>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</si>
  <si>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</si>
  <si>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</si>
  <si>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</si>
  <si>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</si>
  <si>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</si>
  <si>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</si>
  <si>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</si>
  <si>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</si>
  <si>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</si>
  <si>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</si>
  <si>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</si>
  <si>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</si>
  <si>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</si>
  <si>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</si>
  <si>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</si>
  <si>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</si>
  <si>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</si>
  <si>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</si>
  <si>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</si>
  <si>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</si>
  <si>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</si>
  <si>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</si>
  <si>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</si>
  <si>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</si>
  <si>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</si>
  <si>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</si>
  <si>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</si>
  <si>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</si>
  <si>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</si>
  <si>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</si>
  <si>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</si>
  <si>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</si>
  <si>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</si>
  <si>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</si>
  <si>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</si>
  <si>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</si>
  <si>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</si>
  <si>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</si>
  <si>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</si>
  <si>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</si>
  <si>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</si>
  <si>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</si>
  <si>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</si>
  <si>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</si>
  <si>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</si>
  <si>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</si>
  <si>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</si>
  <si>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</si>
  <si>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</si>
  <si>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</si>
  <si>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</si>
  <si>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</si>
  <si>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</si>
  <si>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</si>
  <si>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</si>
  <si>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</si>
  <si>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</si>
  <si>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</si>
  <si>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</si>
  <si>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</si>
  <si>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</si>
  <si>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</si>
  <si>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</si>
  <si>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</si>
  <si>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</si>
  <si>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</si>
  <si>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</si>
  <si>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</si>
  <si>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</si>
  <si>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</si>
  <si>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</si>
  <si>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</si>
  <si>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</si>
  <si>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</si>
  <si>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</si>
  <si>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</si>
  <si>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</si>
  <si>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</si>
  <si>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</si>
  <si>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</si>
  <si>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</si>
  <si>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</si>
  <si>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</si>
  <si>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</si>
  <si>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</si>
  <si>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</si>
  <si>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</si>
  <si>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</si>
  <si>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</si>
  <si>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</si>
  <si>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</si>
  <si>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</si>
  <si>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</si>
  <si>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</si>
  <si>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</si>
  <si>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</si>
  <si>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</si>
  <si>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</si>
  <si>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</si>
  <si>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</si>
  <si>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</si>
  <si>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</si>
  <si>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</si>
  <si>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</si>
  <si>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</si>
  <si>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</si>
  <si>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</si>
  <si>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Cut-off Date: 01/06/2023</t>
  </si>
  <si>
    <t>Reporting Date: 26/06/2023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</si>
</sst>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34.5" x14ac:dyDescent="0.25">
      <c r="A6" s="82" t="s">
        <v>1161</v>
      </c>
    </row>
    <row r="7" spans="1:1" ht="17.25" x14ac:dyDescent="0.25">
      <c r="A7" s="82"/>
    </row>
    <row r="8" spans="1:1" ht="18.75" x14ac:dyDescent="0.25">
      <c r="A8" s="83" t="s">
        <v>1162</v>
      </c>
    </row>
    <row r="9" spans="1:1" ht="34.5" x14ac:dyDescent="0.3">
      <c r="A9" s="92" t="s">
        <v>1324</v>
      </c>
    </row>
    <row r="10" spans="1:1" ht="69"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34.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17.2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0" t="s">
        <v>2115</v>
      </c>
      <c r="C6" s="371"/>
      <c r="D6" s="228"/>
      <c r="E6" s="176"/>
      <c r="F6" s="176"/>
      <c r="G6" s="176"/>
    </row>
    <row r="7" spans="1:7" x14ac:dyDescent="0.25">
      <c r="A7" s="278"/>
      <c r="B7" s="372" t="s">
        <v>1546</v>
      </c>
      <c r="C7" s="372"/>
      <c r="D7" s="275"/>
      <c r="E7" s="172"/>
      <c r="F7" s="172"/>
      <c r="G7" s="172"/>
    </row>
    <row r="8" spans="1:7" x14ac:dyDescent="0.25">
      <c r="A8" s="172"/>
      <c r="B8" s="373" t="s">
        <v>1547</v>
      </c>
      <c r="C8" s="374"/>
      <c r="D8" s="275"/>
      <c r="E8" s="172"/>
      <c r="F8" s="172"/>
      <c r="G8" s="172"/>
    </row>
    <row r="9" spans="1:7" x14ac:dyDescent="0.25">
      <c r="A9" s="172"/>
      <c r="B9" s="375" t="s">
        <v>1548</v>
      </c>
      <c r="C9" s="376"/>
      <c r="D9" s="275"/>
      <c r="E9" s="172"/>
      <c r="F9" s="172"/>
      <c r="G9" s="172"/>
    </row>
    <row r="10" spans="1:7" ht="15.75" thickBot="1" x14ac:dyDescent="0.3">
      <c r="A10" s="172"/>
      <c r="B10" s="377" t="s">
        <v>1549</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1546</v>
      </c>
      <c r="C14" s="369"/>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69" t="s">
        <v>1547</v>
      </c>
      <c r="C25" s="369"/>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8"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8"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8"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6" sqref="C6"/>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1440</v>
      </c>
      <c r="B1" s="384"/>
    </row>
    <row r="2" spans="1:9" ht="31.5" x14ac:dyDescent="0.25">
      <c r="A2" s="229" t="s">
        <v>2656</v>
      </c>
      <c r="B2" s="229"/>
      <c r="C2" s="220"/>
      <c r="D2" s="220"/>
      <c r="E2" s="220"/>
      <c r="F2" s="334"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5" t="s">
        <v>1995</v>
      </c>
      <c r="F5" s="386"/>
      <c r="G5" s="235" t="s">
        <v>1994</v>
      </c>
      <c r="H5" s="226"/>
    </row>
    <row r="6" spans="1:9" x14ac:dyDescent="0.25">
      <c r="A6" s="221"/>
      <c r="B6" s="221"/>
      <c r="C6" s="221"/>
      <c r="D6" s="221"/>
      <c r="F6" s="236"/>
      <c r="G6" s="236"/>
    </row>
    <row r="7" spans="1:9" ht="18.75" customHeight="1" x14ac:dyDescent="0.25">
      <c r="A7" s="237"/>
      <c r="B7" s="370" t="s">
        <v>2022</v>
      </c>
      <c r="C7" s="371"/>
      <c r="D7" s="238"/>
      <c r="E7" s="370" t="s">
        <v>2011</v>
      </c>
      <c r="F7" s="387"/>
      <c r="G7" s="387"/>
      <c r="H7" s="371"/>
    </row>
    <row r="8" spans="1:9" ht="18.75" customHeight="1" x14ac:dyDescent="0.25">
      <c r="A8" s="221"/>
      <c r="B8" s="388" t="s">
        <v>1988</v>
      </c>
      <c r="C8" s="389"/>
      <c r="D8" s="238"/>
      <c r="E8" s="390"/>
      <c r="F8" s="391"/>
      <c r="G8" s="391"/>
      <c r="H8" s="392"/>
    </row>
    <row r="9" spans="1:9" ht="18.75" customHeight="1" x14ac:dyDescent="0.25">
      <c r="A9" s="221"/>
      <c r="B9" s="388" t="s">
        <v>1992</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2023</v>
      </c>
      <c r="F13" s="380"/>
      <c r="G13" s="381" t="s">
        <v>2024</v>
      </c>
      <c r="H13" s="382"/>
      <c r="I13" s="226"/>
    </row>
    <row r="14" spans="1:9" x14ac:dyDescent="0.25">
      <c r="A14" s="221"/>
      <c r="B14" s="241"/>
      <c r="C14" s="221"/>
      <c r="D14" s="221"/>
      <c r="E14" s="242"/>
      <c r="F14" s="242"/>
      <c r="G14" s="221"/>
      <c r="H14" s="227"/>
    </row>
    <row r="15" spans="1:9" ht="18.75" customHeight="1" x14ac:dyDescent="0.25">
      <c r="A15" s="243"/>
      <c r="B15" s="383" t="s">
        <v>2025</v>
      </c>
      <c r="C15" s="383"/>
      <c r="D15" s="383"/>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3" t="s">
        <v>1992</v>
      </c>
      <c r="C20" s="383"/>
      <c r="D20" s="383"/>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Normal="80" zoomScaleSheetLayoutView="100" workbookViewId="0">
      <selection activeCell="H10" sqref="H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2653</v>
      </c>
      <c r="E6" s="361"/>
      <c r="F6" s="361"/>
      <c r="G6" s="361"/>
      <c r="H6" s="361"/>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2806</v>
      </c>
      <c r="G9" s="7"/>
      <c r="H9" s="7"/>
      <c r="I9" s="7"/>
      <c r="J9" s="8"/>
    </row>
    <row r="10" spans="2:10" ht="21" x14ac:dyDescent="0.25">
      <c r="B10" s="6"/>
      <c r="C10" s="7"/>
      <c r="D10" s="7"/>
      <c r="E10" s="7"/>
      <c r="F10" s="12" t="s">
        <v>2805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1441</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2657</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2658</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3" zoomScale="85" zoomScaleNormal="80" zoomScaleSheetLayoutView="85" workbookViewId="0">
      <selection activeCell="C263" sqref="C26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45" x14ac:dyDescent="0.25">
      <c r="A16" s="25" t="s">
        <v>36</v>
      </c>
      <c r="B16" s="39" t="s">
        <v>37</v>
      </c>
      <c r="C16" s="25" t="s">
        <v>2664</v>
      </c>
      <c r="E16" s="31"/>
      <c r="F16" s="31"/>
      <c r="H16" s="23"/>
      <c r="L16" s="23"/>
      <c r="M16" s="23"/>
    </row>
    <row r="17" spans="1:13" x14ac:dyDescent="0.25">
      <c r="A17" s="25" t="s">
        <v>38</v>
      </c>
      <c r="B17" s="39" t="s">
        <v>39</v>
      </c>
      <c r="C17" s="359">
        <v>45078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40" t="s">
        <v>2654</v>
      </c>
      <c r="C27" s="308" t="s">
        <v>2650</v>
      </c>
      <c r="D27" s="42"/>
      <c r="E27" s="42"/>
      <c r="F27" s="42"/>
      <c r="H27" s="23"/>
      <c r="L27" s="23"/>
      <c r="M27" s="23"/>
    </row>
    <row r="28" spans="1:13" x14ac:dyDescent="0.25">
      <c r="A28" s="25" t="s">
        <v>51</v>
      </c>
      <c r="B28" s="317" t="s">
        <v>2649</v>
      </c>
      <c r="C28" s="292"/>
      <c r="D28" s="42"/>
      <c r="E28" s="42"/>
      <c r="F28" s="42"/>
      <c r="H28" s="23"/>
      <c r="L28" s="23"/>
      <c r="M28" s="339" t="s">
        <v>2650</v>
      </c>
    </row>
    <row r="29" spans="1:13" x14ac:dyDescent="0.25">
      <c r="A29" s="25" t="s">
        <v>53</v>
      </c>
      <c r="B29" s="41" t="s">
        <v>52</v>
      </c>
      <c r="C29" s="25" t="s">
        <v>2650</v>
      </c>
      <c r="E29" s="42"/>
      <c r="F29" s="42"/>
      <c r="H29" s="23"/>
      <c r="L29" s="23"/>
      <c r="M29" s="339" t="s">
        <v>2651</v>
      </c>
    </row>
    <row r="30" spans="1:13" ht="30" outlineLevel="1" x14ac:dyDescent="0.25">
      <c r="A30" s="25" t="s">
        <v>55</v>
      </c>
      <c r="B30" s="41" t="s">
        <v>54</v>
      </c>
      <c r="C30" s="25" t="s">
        <v>2665</v>
      </c>
      <c r="E30" s="42"/>
      <c r="F30" s="42"/>
      <c r="H30" s="23"/>
      <c r="L30" s="23"/>
      <c r="M30" s="339"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575.74441770999999</v>
      </c>
      <c r="F38" s="42"/>
      <c r="H38" s="23"/>
      <c r="L38" s="23"/>
      <c r="M38" s="23"/>
    </row>
    <row r="39" spans="1:14" x14ac:dyDescent="0.25">
      <c r="A39" s="25" t="s">
        <v>63</v>
      </c>
      <c r="B39" s="42" t="s">
        <v>64</v>
      </c>
      <c r="C39" s="254">
        <v>500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v>0.15483050000000001</v>
      </c>
      <c r="E45" s="139"/>
      <c r="F45" s="139">
        <v>0</v>
      </c>
      <c r="G45" s="308" t="s">
        <v>2666</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575.74441770999999</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575.74441770999999</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16.737824</v>
      </c>
      <c r="D66" s="360">
        <v>9.8394263462306188</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0.16918453999999999</v>
      </c>
      <c r="D70" s="145">
        <v>0.20137163</v>
      </c>
      <c r="E70" s="21"/>
      <c r="F70" s="152">
        <f t="shared" ref="F70:F76" si="1">IF($C$77=0,"",IF(C70="[for completion]","",C70/$C$77))</f>
        <v>2.9385354819925938E-4</v>
      </c>
      <c r="G70" s="152">
        <f t="shared" ref="G70:G76" si="2">IF($D$66="ND2","ND2",IF(OR(D70="ND2",D70=""),"",D70/$D$77))</f>
        <v>3.4975871898323822E-4</v>
      </c>
      <c r="H70" s="23"/>
      <c r="L70" s="23"/>
      <c r="M70" s="23"/>
      <c r="N70" s="55"/>
    </row>
    <row r="71" spans="1:14" x14ac:dyDescent="0.25">
      <c r="A71" s="25" t="s">
        <v>109</v>
      </c>
      <c r="B71" s="135" t="s">
        <v>1463</v>
      </c>
      <c r="C71" s="145">
        <v>0.35682450999999998</v>
      </c>
      <c r="D71" s="145">
        <v>0.49338700000000002</v>
      </c>
      <c r="E71" s="21"/>
      <c r="F71" s="152">
        <f t="shared" si="1"/>
        <v>6.1976199685835425E-4</v>
      </c>
      <c r="G71" s="152">
        <f t="shared" si="2"/>
        <v>8.5695490016633898E-4</v>
      </c>
      <c r="H71" s="23"/>
      <c r="L71" s="23"/>
      <c r="M71" s="23"/>
      <c r="N71" s="55"/>
    </row>
    <row r="72" spans="1:14" x14ac:dyDescent="0.25">
      <c r="A72" s="25" t="s">
        <v>110</v>
      </c>
      <c r="B72" s="134" t="s">
        <v>1464</v>
      </c>
      <c r="C72" s="145">
        <v>0.94777507999999999</v>
      </c>
      <c r="D72" s="145">
        <v>1.61168596</v>
      </c>
      <c r="E72" s="21"/>
      <c r="F72" s="152">
        <f t="shared" si="1"/>
        <v>1.6461732860037737E-3</v>
      </c>
      <c r="G72" s="152">
        <f t="shared" si="2"/>
        <v>2.7993080096380533E-3</v>
      </c>
      <c r="H72" s="23"/>
      <c r="L72" s="23"/>
      <c r="M72" s="23"/>
      <c r="N72" s="55"/>
    </row>
    <row r="73" spans="1:14" x14ac:dyDescent="0.25">
      <c r="A73" s="25" t="s">
        <v>111</v>
      </c>
      <c r="B73" s="134" t="s">
        <v>1465</v>
      </c>
      <c r="C73" s="145">
        <v>1.7973540800000001</v>
      </c>
      <c r="D73" s="145">
        <v>5.0293285799999996</v>
      </c>
      <c r="E73" s="21"/>
      <c r="F73" s="152">
        <f t="shared" si="1"/>
        <v>3.1217915879217777E-3</v>
      </c>
      <c r="G73" s="152">
        <f t="shared" si="2"/>
        <v>8.7353492718243789E-3</v>
      </c>
      <c r="H73" s="23"/>
      <c r="L73" s="23"/>
      <c r="M73" s="23"/>
      <c r="N73" s="55"/>
    </row>
    <row r="74" spans="1:14" x14ac:dyDescent="0.25">
      <c r="A74" s="25" t="s">
        <v>112</v>
      </c>
      <c r="B74" s="134" t="s">
        <v>1466</v>
      </c>
      <c r="C74" s="145">
        <v>5.5660892500000001</v>
      </c>
      <c r="D74" s="145">
        <v>9.1623651800000001</v>
      </c>
      <c r="E74" s="21"/>
      <c r="F74" s="152">
        <f t="shared" si="1"/>
        <v>9.6676391099698254E-3</v>
      </c>
      <c r="G74" s="152">
        <f t="shared" si="2"/>
        <v>1.5913945316991408E-2</v>
      </c>
      <c r="H74" s="23"/>
      <c r="L74" s="23"/>
      <c r="M74" s="23"/>
      <c r="N74" s="55"/>
    </row>
    <row r="75" spans="1:14" x14ac:dyDescent="0.25">
      <c r="A75" s="25" t="s">
        <v>113</v>
      </c>
      <c r="B75" s="134" t="s">
        <v>1467</v>
      </c>
      <c r="C75" s="145">
        <v>44.203766039999998</v>
      </c>
      <c r="D75" s="145">
        <v>348.58112406999999</v>
      </c>
      <c r="E75" s="21"/>
      <c r="F75" s="152">
        <f t="shared" si="1"/>
        <v>7.6776716682410359E-2</v>
      </c>
      <c r="G75" s="152">
        <f t="shared" si="2"/>
        <v>0.60544420987435232</v>
      </c>
      <c r="H75" s="23"/>
      <c r="L75" s="23"/>
      <c r="M75" s="23"/>
      <c r="N75" s="55"/>
    </row>
    <row r="76" spans="1:14" x14ac:dyDescent="0.25">
      <c r="A76" s="25" t="s">
        <v>114</v>
      </c>
      <c r="B76" s="134" t="s">
        <v>1468</v>
      </c>
      <c r="C76" s="145">
        <v>522.70342420999998</v>
      </c>
      <c r="D76" s="145">
        <v>210.66515529</v>
      </c>
      <c r="E76" s="21"/>
      <c r="F76" s="152">
        <f t="shared" si="1"/>
        <v>0.90787406378863666</v>
      </c>
      <c r="G76" s="152">
        <f t="shared" si="2"/>
        <v>0.36590047390804431</v>
      </c>
      <c r="H76" s="23"/>
      <c r="L76" s="23"/>
      <c r="M76" s="23"/>
      <c r="N76" s="55"/>
    </row>
    <row r="77" spans="1:14" x14ac:dyDescent="0.25">
      <c r="A77" s="25" t="s">
        <v>115</v>
      </c>
      <c r="B77" s="59" t="s">
        <v>94</v>
      </c>
      <c r="C77" s="147">
        <f>SUM(C70:C76)</f>
        <v>575.74441770999999</v>
      </c>
      <c r="D77" s="147">
        <f>SUM(D70:D76)</f>
        <v>575.74441770999999</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9.3040099999999997E-3</v>
      </c>
      <c r="D79" s="147" t="str">
        <f>IF($D$66="ND2","ND2","")</f>
        <v/>
      </c>
      <c r="E79" s="42"/>
      <c r="F79" s="152">
        <f>IF($C$77=0,"",IF(C79="","",C79/$C$77))</f>
        <v>1.6159965626772938E-5</v>
      </c>
      <c r="G79" s="152" t="str">
        <f>IF($D$66="ND2","ND2",IF(OR(D79="ND2",D79=""),"",D79/$D$77))</f>
        <v/>
      </c>
      <c r="H79" s="23"/>
      <c r="L79" s="23"/>
      <c r="M79" s="23"/>
      <c r="N79" s="55"/>
    </row>
    <row r="80" spans="1:14" outlineLevel="1" x14ac:dyDescent="0.25">
      <c r="A80" s="25" t="s">
        <v>120</v>
      </c>
      <c r="B80" s="60" t="s">
        <v>121</v>
      </c>
      <c r="C80" s="147">
        <v>0.15988052999999999</v>
      </c>
      <c r="D80" s="147" t="str">
        <f>IF($D$66="ND2","ND2","")</f>
        <v/>
      </c>
      <c r="E80" s="42"/>
      <c r="F80" s="152">
        <f>IF($C$77=0,"",IF(C80="","",C80/$C$77))</f>
        <v>2.7769358257248643E-4</v>
      </c>
      <c r="G80" s="152" t="str">
        <f>IF($D$66="ND2","ND2",IF(OR(D80="ND2",D80=""),"",D80/$D$77))</f>
        <v/>
      </c>
      <c r="H80" s="23"/>
      <c r="L80" s="23"/>
      <c r="M80" s="23"/>
      <c r="N80" s="55"/>
    </row>
    <row r="81" spans="1:14" outlineLevel="1" x14ac:dyDescent="0.25">
      <c r="A81" s="25" t="s">
        <v>122</v>
      </c>
      <c r="B81" s="60" t="s">
        <v>123</v>
      </c>
      <c r="C81" s="147">
        <v>0.14178821999999999</v>
      </c>
      <c r="D81" s="147" t="str">
        <f>IF($D$66="ND2","ND2","")</f>
        <v/>
      </c>
      <c r="E81" s="42"/>
      <c r="F81" s="152">
        <f>IF($C$77=0,"",IF(C81="","",C81/$C$77))</f>
        <v>2.4626937863150611E-4</v>
      </c>
      <c r="G81" s="152" t="str">
        <f>IF($D$66="ND2","ND2",IF(OR(D81="ND2",D81=""),"",D81/$D$77))</f>
        <v/>
      </c>
      <c r="H81" s="23"/>
      <c r="L81" s="23"/>
      <c r="M81" s="23"/>
      <c r="N81" s="55"/>
    </row>
    <row r="82" spans="1:14" outlineLevel="1" x14ac:dyDescent="0.25">
      <c r="A82" s="25" t="s">
        <v>124</v>
      </c>
      <c r="B82" s="60" t="s">
        <v>125</v>
      </c>
      <c r="C82" s="147">
        <v>0.21503628999999999</v>
      </c>
      <c r="D82" s="147" t="str">
        <f>IF($D$66="ND2","ND2","")</f>
        <v/>
      </c>
      <c r="E82" s="42"/>
      <c r="F82" s="152">
        <f>IF($C$77=0,"",IF(C82="","",C82/$C$77))</f>
        <v>3.7349261822684809E-4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13</v>
      </c>
      <c r="D89" s="149">
        <v>13</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c r="D94" s="145" t="str">
        <f t="shared" si="3"/>
        <v/>
      </c>
      <c r="E94" s="21"/>
      <c r="F94" s="152" t="str">
        <f t="shared" si="4"/>
        <v/>
      </c>
      <c r="G94" s="152" t="str">
        <f t="shared" si="5"/>
        <v/>
      </c>
      <c r="H94" s="23"/>
      <c r="L94" s="23"/>
      <c r="M94" s="23"/>
      <c r="N94" s="55"/>
    </row>
    <row r="95" spans="1:14" x14ac:dyDescent="0.25">
      <c r="A95" s="25" t="s">
        <v>138</v>
      </c>
      <c r="B95" s="135" t="s">
        <v>1464</v>
      </c>
      <c r="C95" s="145"/>
      <c r="D95" s="145" t="str">
        <f t="shared" si="3"/>
        <v/>
      </c>
      <c r="E95" s="21"/>
      <c r="F95" s="152" t="str">
        <f t="shared" si="4"/>
        <v/>
      </c>
      <c r="G95" s="152" t="str">
        <f t="shared" si="5"/>
        <v/>
      </c>
      <c r="H95" s="23"/>
      <c r="L95" s="23"/>
      <c r="M95" s="23"/>
      <c r="N95" s="55"/>
    </row>
    <row r="96" spans="1:14" x14ac:dyDescent="0.25">
      <c r="A96" s="25" t="s">
        <v>139</v>
      </c>
      <c r="B96" s="135" t="s">
        <v>1465</v>
      </c>
      <c r="C96" s="145"/>
      <c r="D96" s="145" t="str">
        <f t="shared" si="3"/>
        <v/>
      </c>
      <c r="E96" s="21"/>
      <c r="F96" s="152" t="str">
        <f t="shared" si="4"/>
        <v/>
      </c>
      <c r="G96" s="152" t="str">
        <f t="shared" si="5"/>
        <v/>
      </c>
      <c r="H96" s="23"/>
      <c r="L96" s="23"/>
      <c r="M96" s="23"/>
      <c r="N96" s="55"/>
    </row>
    <row r="97" spans="1:14" x14ac:dyDescent="0.25">
      <c r="A97" s="25" t="s">
        <v>140</v>
      </c>
      <c r="B97" s="135" t="s">
        <v>1466</v>
      </c>
      <c r="C97" s="145"/>
      <c r="D97" s="145" t="str">
        <f t="shared" si="3"/>
        <v/>
      </c>
      <c r="E97" s="21"/>
      <c r="F97" s="152" t="str">
        <f t="shared" si="4"/>
        <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v>500</v>
      </c>
      <c r="D99" s="145" t="str">
        <f t="shared" si="3"/>
        <v/>
      </c>
      <c r="E99" s="21"/>
      <c r="F99" s="152">
        <f t="shared" si="4"/>
        <v>1</v>
      </c>
      <c r="G99" s="152" t="str">
        <f t="shared" si="5"/>
        <v/>
      </c>
      <c r="H99" s="23"/>
      <c r="L99" s="23"/>
      <c r="M99" s="23"/>
    </row>
    <row r="100" spans="1:14" x14ac:dyDescent="0.25">
      <c r="A100" s="25" t="s">
        <v>143</v>
      </c>
      <c r="B100" s="59" t="s">
        <v>94</v>
      </c>
      <c r="C100" s="147">
        <f>SUM(C93:C99)</f>
        <v>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575.74441770999999</v>
      </c>
      <c r="D112" s="145">
        <v>575.74441770999999</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575.74441770999999</v>
      </c>
      <c r="D130" s="145">
        <f>SUM(D112:D129)</f>
        <v>575.74441770999999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500</v>
      </c>
      <c r="D138" s="145">
        <v>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500</v>
      </c>
      <c r="D156" s="145">
        <f>SUM(D138:D155)</f>
        <v>500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500</v>
      </c>
      <c r="D164" s="145">
        <v>500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500</v>
      </c>
      <c r="D167" s="155">
        <f>SUM(D164:D166)</f>
        <v>500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2.13279043</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2.13279043</v>
      </c>
      <c r="E179" s="53"/>
      <c r="F179" s="153">
        <f>SUM(F174:F178)</f>
        <v>1</v>
      </c>
      <c r="G179" s="51"/>
      <c r="H179" s="23"/>
      <c r="L179" s="23"/>
      <c r="M179" s="23"/>
      <c r="N179" s="55"/>
    </row>
    <row r="180" spans="1:14" outlineLevel="1" x14ac:dyDescent="0.25">
      <c r="A180" s="25" t="s">
        <v>234</v>
      </c>
      <c r="B180" s="65" t="s">
        <v>2667</v>
      </c>
      <c r="C180" s="145"/>
      <c r="E180" s="53"/>
      <c r="F180" s="152" t="str">
        <f t="shared" ref="F180:F187" si="14">IF($C$179=0,"",IF(C180="","",C180/$C$179))</f>
        <v/>
      </c>
      <c r="G180" s="51"/>
      <c r="H180" s="23"/>
      <c r="L180" s="23"/>
      <c r="M180" s="23"/>
      <c r="N180" s="55"/>
    </row>
    <row r="181" spans="1:14" s="65" customFormat="1" ht="30" outlineLevel="1" x14ac:dyDescent="0.25">
      <c r="A181" s="25" t="s">
        <v>235</v>
      </c>
      <c r="B181" s="65" t="s">
        <v>2668</v>
      </c>
      <c r="C181" s="156"/>
      <c r="F181" s="152" t="str">
        <f t="shared" si="14"/>
        <v/>
      </c>
    </row>
    <row r="182" spans="1:14" ht="30" outlineLevel="1" x14ac:dyDescent="0.25">
      <c r="A182" s="25" t="s">
        <v>236</v>
      </c>
      <c r="B182" s="65" t="s">
        <v>2669</v>
      </c>
      <c r="C182" s="145"/>
      <c r="E182" s="53"/>
      <c r="F182" s="152" t="str">
        <f t="shared" si="14"/>
        <v/>
      </c>
      <c r="G182" s="51"/>
      <c r="H182" s="23"/>
      <c r="L182" s="23"/>
      <c r="M182" s="23"/>
      <c r="N182" s="55"/>
    </row>
    <row r="183" spans="1:14" outlineLevel="1" x14ac:dyDescent="0.25">
      <c r="A183" s="25" t="s">
        <v>237</v>
      </c>
      <c r="B183" s="65" t="s">
        <v>2670</v>
      </c>
      <c r="C183" s="145"/>
      <c r="E183" s="53"/>
      <c r="F183" s="152" t="str">
        <f t="shared" si="14"/>
        <v/>
      </c>
      <c r="G183" s="51"/>
      <c r="H183" s="23"/>
      <c r="L183" s="23"/>
      <c r="M183" s="23"/>
      <c r="N183" s="55"/>
    </row>
    <row r="184" spans="1:14" s="65" customFormat="1" outlineLevel="1" x14ac:dyDescent="0.25">
      <c r="A184" s="25" t="s">
        <v>238</v>
      </c>
      <c r="B184" s="65" t="s">
        <v>2671</v>
      </c>
      <c r="C184" s="156"/>
      <c r="F184" s="152" t="str">
        <f t="shared" si="14"/>
        <v/>
      </c>
    </row>
    <row r="185" spans="1:14" outlineLevel="1" x14ac:dyDescent="0.25">
      <c r="A185" s="25" t="s">
        <v>239</v>
      </c>
      <c r="B185" s="65" t="s">
        <v>2672</v>
      </c>
      <c r="C185" s="145"/>
      <c r="E185" s="53"/>
      <c r="F185" s="152" t="str">
        <f t="shared" si="14"/>
        <v/>
      </c>
      <c r="G185" s="51"/>
      <c r="H185" s="23"/>
      <c r="L185" s="23"/>
      <c r="M185" s="23"/>
      <c r="N185" s="55"/>
    </row>
    <row r="186" spans="1:14" outlineLevel="1" x14ac:dyDescent="0.25">
      <c r="A186" s="25" t="s">
        <v>240</v>
      </c>
      <c r="B186" s="65" t="s">
        <v>2673</v>
      </c>
      <c r="C186" s="145"/>
      <c r="E186" s="53"/>
      <c r="F186" s="152" t="str">
        <f t="shared" si="14"/>
        <v/>
      </c>
      <c r="G186" s="51"/>
      <c r="H186" s="23"/>
      <c r="L186" s="23"/>
      <c r="M186" s="23"/>
      <c r="N186" s="55"/>
    </row>
    <row r="187" spans="1:14" outlineLevel="1" x14ac:dyDescent="0.25">
      <c r="A187" s="25" t="s">
        <v>241</v>
      </c>
      <c r="B187" s="65" t="s">
        <v>2674</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2.13279043</v>
      </c>
      <c r="E193" s="50"/>
      <c r="F193" s="152">
        <f t="shared" ref="F193:F206" si="15">IF($C$208=0,"",IF(C193="[for completion]","",C193/$C$208))</f>
        <v>1</v>
      </c>
      <c r="G193" s="51"/>
      <c r="H193" s="23"/>
      <c r="L193" s="23"/>
      <c r="M193" s="23"/>
      <c r="N193" s="55"/>
    </row>
    <row r="194" spans="1:14" x14ac:dyDescent="0.25">
      <c r="A194" s="25" t="s">
        <v>249</v>
      </c>
      <c r="B194" s="42" t="s">
        <v>250</v>
      </c>
      <c r="C194" s="145">
        <v>0</v>
      </c>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2.13279043</v>
      </c>
      <c r="E207" s="53"/>
      <c r="F207" s="152">
        <f>SUM(F193:F196)</f>
        <v>1</v>
      </c>
      <c r="G207" s="53"/>
      <c r="H207" s="23"/>
      <c r="L207" s="23"/>
      <c r="M207" s="23"/>
      <c r="N207" s="55"/>
    </row>
    <row r="208" spans="1:14" x14ac:dyDescent="0.25">
      <c r="A208" s="25" t="s">
        <v>275</v>
      </c>
      <c r="B208" s="59" t="s">
        <v>94</v>
      </c>
      <c r="C208" s="147">
        <f>SUM(C193:C206)</f>
        <v>2.13279043</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2665</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2665</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2675</v>
      </c>
      <c r="C323" s="40" t="s">
        <v>2676</v>
      </c>
      <c r="H323" s="23"/>
      <c r="I323" s="55"/>
      <c r="J323" s="55"/>
      <c r="K323" s="55"/>
      <c r="L323" s="55"/>
      <c r="M323" s="55"/>
      <c r="N323" s="55"/>
    </row>
    <row r="324" spans="1:14" outlineLevel="1" x14ac:dyDescent="0.25">
      <c r="A324" s="25" t="s">
        <v>339</v>
      </c>
      <c r="B324" s="40" t="s">
        <v>2677</v>
      </c>
      <c r="C324" s="25" t="s">
        <v>2663</v>
      </c>
      <c r="H324" s="23"/>
      <c r="I324" s="55"/>
      <c r="J324" s="55"/>
      <c r="K324" s="55"/>
      <c r="L324" s="55"/>
      <c r="M324" s="55"/>
      <c r="N324" s="55"/>
    </row>
    <row r="325" spans="1:14" outlineLevel="1" x14ac:dyDescent="0.25">
      <c r="A325" s="25" t="s">
        <v>341</v>
      </c>
      <c r="B325" s="40" t="s">
        <v>2678</v>
      </c>
      <c r="C325" s="25" t="s">
        <v>2663</v>
      </c>
      <c r="H325" s="23"/>
      <c r="I325" s="55"/>
      <c r="J325" s="55"/>
      <c r="K325" s="55"/>
      <c r="L325" s="55"/>
      <c r="M325" s="55"/>
      <c r="N325" s="55"/>
    </row>
    <row r="326" spans="1:14" outlineLevel="1" x14ac:dyDescent="0.25">
      <c r="A326" s="25" t="s">
        <v>342</v>
      </c>
      <c r="B326" s="40" t="s">
        <v>2679</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2680</v>
      </c>
      <c r="C328" s="25" t="s">
        <v>2663</v>
      </c>
      <c r="H328" s="23"/>
      <c r="I328" s="55"/>
      <c r="J328" s="55"/>
      <c r="K328" s="55"/>
      <c r="L328" s="55"/>
      <c r="M328" s="55"/>
      <c r="N328" s="55"/>
    </row>
    <row r="329" spans="1:14" ht="30" outlineLevel="1" x14ac:dyDescent="0.25">
      <c r="A329" s="25" t="s">
        <v>345</v>
      </c>
      <c r="B329" s="40" t="s">
        <v>2681</v>
      </c>
      <c r="C329" s="25" t="s">
        <v>2682</v>
      </c>
      <c r="H329" s="23"/>
      <c r="I329" s="55"/>
      <c r="J329" s="55"/>
      <c r="K329" s="55"/>
      <c r="L329" s="55"/>
      <c r="M329" s="55"/>
      <c r="N329" s="55"/>
    </row>
    <row r="330" spans="1:14" ht="30" outlineLevel="1" x14ac:dyDescent="0.25">
      <c r="A330" s="25" t="s">
        <v>347</v>
      </c>
      <c r="B330" s="54" t="s">
        <v>2683</v>
      </c>
      <c r="C330" s="25" t="s">
        <v>2682</v>
      </c>
      <c r="H330" s="23"/>
      <c r="I330" s="55"/>
      <c r="J330" s="55"/>
      <c r="K330" s="55"/>
      <c r="L330" s="55"/>
      <c r="M330" s="55"/>
      <c r="N330" s="55"/>
    </row>
    <row r="331" spans="1:14" outlineLevel="1" x14ac:dyDescent="0.25">
      <c r="A331" s="25" t="s">
        <v>349</v>
      </c>
      <c r="B331" s="54" t="s">
        <v>2684</v>
      </c>
      <c r="C331" s="25" t="s">
        <v>2685</v>
      </c>
      <c r="H331" s="23"/>
      <c r="I331" s="55"/>
      <c r="J331" s="55"/>
      <c r="K331" s="55"/>
      <c r="L331" s="55"/>
      <c r="M331" s="55"/>
      <c r="N331" s="55"/>
    </row>
    <row r="332" spans="1:14" outlineLevel="1" x14ac:dyDescent="0.25">
      <c r="A332" s="25" t="s">
        <v>350</v>
      </c>
      <c r="B332" s="54" t="s">
        <v>340</v>
      </c>
      <c r="C332" s="25" t="s">
        <v>2685</v>
      </c>
      <c r="H332" s="23"/>
      <c r="I332" s="55"/>
      <c r="J332" s="55"/>
      <c r="K332" s="55"/>
      <c r="L332" s="55"/>
      <c r="M332" s="55"/>
      <c r="N332" s="55"/>
    </row>
    <row r="333" spans="1:14" outlineLevel="1" x14ac:dyDescent="0.25">
      <c r="A333" s="25" t="s">
        <v>351</v>
      </c>
      <c r="B333" s="54" t="s">
        <v>2686</v>
      </c>
      <c r="C333" s="25" t="s">
        <v>2687</v>
      </c>
      <c r="H333" s="23"/>
      <c r="I333" s="55"/>
      <c r="J333" s="55"/>
      <c r="K333" s="55"/>
      <c r="L333" s="55"/>
      <c r="M333" s="55"/>
      <c r="N333" s="55"/>
    </row>
    <row r="334" spans="1:14" outlineLevel="1" x14ac:dyDescent="0.25">
      <c r="A334" s="25" t="s">
        <v>352</v>
      </c>
      <c r="B334" s="54" t="s">
        <v>2688</v>
      </c>
      <c r="C334" s="25" t="s">
        <v>2687</v>
      </c>
      <c r="H334" s="23"/>
      <c r="I334" s="55"/>
      <c r="J334" s="55"/>
      <c r="K334" s="55"/>
      <c r="L334" s="55"/>
      <c r="M334" s="55"/>
      <c r="N334" s="55"/>
    </row>
    <row r="335" spans="1:14" outlineLevel="1" x14ac:dyDescent="0.25">
      <c r="A335" s="25" t="s">
        <v>353</v>
      </c>
      <c r="B335" s="54" t="s">
        <v>2689</v>
      </c>
      <c r="C335" s="25" t="s">
        <v>2690</v>
      </c>
      <c r="H335" s="23"/>
      <c r="I335" s="55"/>
      <c r="J335" s="55"/>
      <c r="K335" s="55"/>
      <c r="L335" s="55"/>
      <c r="M335" s="55"/>
      <c r="N335" s="55"/>
    </row>
    <row r="336" spans="1:14" outlineLevel="1" x14ac:dyDescent="0.25">
      <c r="A336" s="25" t="s">
        <v>354</v>
      </c>
      <c r="B336" s="54" t="s">
        <v>2691</v>
      </c>
      <c r="C336" s="25" t="s">
        <v>2690</v>
      </c>
      <c r="H336" s="23"/>
      <c r="I336" s="55"/>
      <c r="J336" s="55"/>
      <c r="K336" s="55"/>
      <c r="L336" s="55"/>
      <c r="M336" s="55"/>
      <c r="N336" s="55"/>
    </row>
    <row r="337" spans="1:14" outlineLevel="1" x14ac:dyDescent="0.25">
      <c r="A337" s="25" t="s">
        <v>355</v>
      </c>
      <c r="B337" s="54" t="s">
        <v>346</v>
      </c>
      <c r="C337" s="25" t="s">
        <v>2692</v>
      </c>
      <c r="H337" s="23"/>
      <c r="I337" s="55"/>
      <c r="J337" s="55"/>
      <c r="K337" s="55"/>
      <c r="L337" s="55"/>
      <c r="M337" s="55"/>
      <c r="N337" s="55"/>
    </row>
    <row r="338" spans="1:14" outlineLevel="1" x14ac:dyDescent="0.25">
      <c r="A338" s="25" t="s">
        <v>356</v>
      </c>
      <c r="B338" s="54" t="s">
        <v>2693</v>
      </c>
      <c r="C338" s="25" t="s">
        <v>2694</v>
      </c>
      <c r="H338" s="23"/>
      <c r="I338" s="55"/>
      <c r="J338" s="55"/>
      <c r="K338" s="55"/>
      <c r="L338" s="55"/>
      <c r="M338" s="55"/>
      <c r="N338" s="55"/>
    </row>
    <row r="339" spans="1:14" outlineLevel="1" x14ac:dyDescent="0.25">
      <c r="A339" s="25" t="s">
        <v>357</v>
      </c>
      <c r="B339" s="54" t="s">
        <v>2695</v>
      </c>
      <c r="C339" s="25" t="s">
        <v>2694</v>
      </c>
      <c r="H339" s="23"/>
      <c r="I339" s="55"/>
      <c r="J339" s="55"/>
      <c r="K339" s="55"/>
      <c r="L339" s="55"/>
      <c r="M339" s="55"/>
      <c r="N339" s="55"/>
    </row>
    <row r="340" spans="1:14" outlineLevel="1" x14ac:dyDescent="0.25">
      <c r="A340" s="25" t="s">
        <v>358</v>
      </c>
      <c r="B340" s="54" t="s">
        <v>2696</v>
      </c>
      <c r="C340" s="25" t="s">
        <v>2697</v>
      </c>
      <c r="H340" s="23"/>
      <c r="I340" s="55"/>
      <c r="J340" s="55"/>
      <c r="K340" s="55"/>
      <c r="L340" s="55"/>
      <c r="M340" s="55"/>
      <c r="N340" s="55"/>
    </row>
    <row r="341" spans="1:14" outlineLevel="1" x14ac:dyDescent="0.25">
      <c r="A341" s="25" t="s">
        <v>359</v>
      </c>
      <c r="B341" s="54" t="s">
        <v>2698</v>
      </c>
      <c r="C341" s="25" t="s">
        <v>2699</v>
      </c>
      <c r="H341" s="23"/>
      <c r="I341" s="55"/>
      <c r="J341" s="55"/>
      <c r="K341" s="55"/>
      <c r="L341" s="55"/>
      <c r="M341" s="55"/>
      <c r="N341" s="55"/>
    </row>
    <row r="342" spans="1:14" ht="30" outlineLevel="1" x14ac:dyDescent="0.25">
      <c r="A342" s="25" t="s">
        <v>360</v>
      </c>
      <c r="B342" s="54" t="s">
        <v>2700</v>
      </c>
      <c r="C342" s="25" t="s">
        <v>2701</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scale="55"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85" zoomScaleNormal="80" zoomScaleSheetLayoutView="85" workbookViewId="0">
      <selection activeCell="C17" sqref="C1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575.74441770999999</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575.74441770999999</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3752</v>
      </c>
      <c r="D28" s="264" t="str">
        <f>IF(C28="","","ND2")</f>
        <v>ND2</v>
      </c>
      <c r="F28" s="264">
        <f>IF(C28=0,"",IF(C28="","",C28))</f>
        <v>3752</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1.0999999999999999E-2</v>
      </c>
      <c r="D36" s="137" t="str">
        <f>IF(C36="","","ND2")</f>
        <v>ND2</v>
      </c>
      <c r="E36" s="163"/>
      <c r="F36" s="137">
        <f>IF(C36=0,"",C36)</f>
        <v>1.0999999999999999E-2</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2702</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2703</v>
      </c>
      <c r="C99" s="137">
        <v>4.2685010000000002E-2</v>
      </c>
      <c r="D99" s="137" t="str">
        <f t="shared" ref="D99:D111" si="1">IF(C99="","","ND2")</f>
        <v>ND2</v>
      </c>
      <c r="E99" s="137"/>
      <c r="F99" s="137">
        <f t="shared" ref="F99:F111" si="2">IF(C99="","",C99)</f>
        <v>4.2685010000000002E-2</v>
      </c>
      <c r="G99" s="103"/>
    </row>
    <row r="100" spans="1:7" x14ac:dyDescent="0.25">
      <c r="A100" s="103" t="s">
        <v>516</v>
      </c>
      <c r="B100" s="124" t="s">
        <v>2704</v>
      </c>
      <c r="C100" s="137">
        <v>5.2747530000000001E-2</v>
      </c>
      <c r="D100" s="137" t="str">
        <f t="shared" si="1"/>
        <v>ND2</v>
      </c>
      <c r="E100" s="137"/>
      <c r="F100" s="137">
        <f t="shared" si="2"/>
        <v>5.2747530000000001E-2</v>
      </c>
      <c r="G100" s="103"/>
    </row>
    <row r="101" spans="1:7" x14ac:dyDescent="0.25">
      <c r="A101" s="103" t="s">
        <v>517</v>
      </c>
      <c r="B101" s="124" t="s">
        <v>2705</v>
      </c>
      <c r="C101" s="137">
        <v>3.3826670000000003E-2</v>
      </c>
      <c r="D101" s="137" t="str">
        <f t="shared" si="1"/>
        <v>ND2</v>
      </c>
      <c r="E101" s="137"/>
      <c r="F101" s="137">
        <f t="shared" si="2"/>
        <v>3.3826670000000003E-2</v>
      </c>
      <c r="G101" s="103"/>
    </row>
    <row r="102" spans="1:7" x14ac:dyDescent="0.25">
      <c r="A102" s="103" t="s">
        <v>518</v>
      </c>
      <c r="B102" s="124" t="s">
        <v>2706</v>
      </c>
      <c r="C102" s="137">
        <v>8.3006410000000003E-2</v>
      </c>
      <c r="D102" s="137" t="str">
        <f t="shared" si="1"/>
        <v>ND2</v>
      </c>
      <c r="E102" s="137"/>
      <c r="F102" s="137">
        <f t="shared" si="2"/>
        <v>8.3006410000000003E-2</v>
      </c>
      <c r="G102" s="103"/>
    </row>
    <row r="103" spans="1:7" x14ac:dyDescent="0.25">
      <c r="A103" s="103" t="s">
        <v>519</v>
      </c>
      <c r="B103" s="124" t="s">
        <v>2707</v>
      </c>
      <c r="C103" s="137">
        <v>0.13595241</v>
      </c>
      <c r="D103" s="137" t="str">
        <f t="shared" si="1"/>
        <v>ND2</v>
      </c>
      <c r="E103" s="137"/>
      <c r="F103" s="137">
        <f t="shared" si="2"/>
        <v>0.13595241</v>
      </c>
      <c r="G103" s="103"/>
    </row>
    <row r="104" spans="1:7" x14ac:dyDescent="0.25">
      <c r="A104" s="103" t="s">
        <v>520</v>
      </c>
      <c r="B104" s="124" t="s">
        <v>2708</v>
      </c>
      <c r="C104" s="137">
        <v>0.13102783000000001</v>
      </c>
      <c r="D104" s="137" t="str">
        <f t="shared" si="1"/>
        <v>ND2</v>
      </c>
      <c r="E104" s="137"/>
      <c r="F104" s="137">
        <f t="shared" si="2"/>
        <v>0.13102783000000001</v>
      </c>
      <c r="G104" s="103"/>
    </row>
    <row r="105" spans="1:7" x14ac:dyDescent="0.25">
      <c r="A105" s="103" t="s">
        <v>521</v>
      </c>
      <c r="B105" s="124" t="s">
        <v>2709</v>
      </c>
      <c r="C105" s="137">
        <v>0.18906207</v>
      </c>
      <c r="D105" s="137" t="str">
        <f t="shared" si="1"/>
        <v>ND2</v>
      </c>
      <c r="E105" s="137"/>
      <c r="F105" s="137">
        <f t="shared" si="2"/>
        <v>0.18906207</v>
      </c>
      <c r="G105" s="103"/>
    </row>
    <row r="106" spans="1:7" x14ac:dyDescent="0.25">
      <c r="A106" s="103" t="s">
        <v>522</v>
      </c>
      <c r="B106" s="124" t="s">
        <v>2710</v>
      </c>
      <c r="C106" s="137">
        <v>2.6215659999999998E-2</v>
      </c>
      <c r="D106" s="137" t="str">
        <f t="shared" si="1"/>
        <v>ND2</v>
      </c>
      <c r="E106" s="137"/>
      <c r="F106" s="137">
        <f t="shared" si="2"/>
        <v>2.6215659999999998E-2</v>
      </c>
      <c r="G106" s="103"/>
    </row>
    <row r="107" spans="1:7" x14ac:dyDescent="0.25">
      <c r="A107" s="103" t="s">
        <v>523</v>
      </c>
      <c r="B107" s="124" t="s">
        <v>2711</v>
      </c>
      <c r="C107" s="137">
        <v>0.14338208</v>
      </c>
      <c r="D107" s="137" t="str">
        <f t="shared" si="1"/>
        <v>ND2</v>
      </c>
      <c r="E107" s="137"/>
      <c r="F107" s="137">
        <f t="shared" si="2"/>
        <v>0.14338208</v>
      </c>
      <c r="G107" s="103"/>
    </row>
    <row r="108" spans="1:7" x14ac:dyDescent="0.25">
      <c r="A108" s="103" t="s">
        <v>524</v>
      </c>
      <c r="B108" s="124" t="s">
        <v>2712</v>
      </c>
      <c r="C108" s="137">
        <v>7.9269699999999998E-2</v>
      </c>
      <c r="D108" s="137" t="str">
        <f t="shared" si="1"/>
        <v>ND2</v>
      </c>
      <c r="E108" s="137"/>
      <c r="F108" s="137">
        <f t="shared" si="2"/>
        <v>7.9269699999999998E-2</v>
      </c>
      <c r="G108" s="103"/>
    </row>
    <row r="109" spans="1:7" x14ac:dyDescent="0.25">
      <c r="A109" s="103" t="s">
        <v>525</v>
      </c>
      <c r="B109" s="124" t="s">
        <v>2713</v>
      </c>
      <c r="C109" s="137">
        <v>6.6436750000000003E-2</v>
      </c>
      <c r="D109" s="137" t="str">
        <f t="shared" si="1"/>
        <v>ND2</v>
      </c>
      <c r="E109" s="137"/>
      <c r="F109" s="137">
        <f t="shared" si="2"/>
        <v>6.6436750000000003E-2</v>
      </c>
      <c r="G109" s="103"/>
    </row>
    <row r="110" spans="1:7" x14ac:dyDescent="0.25">
      <c r="A110" s="103" t="s">
        <v>526</v>
      </c>
      <c r="B110" s="124" t="s">
        <v>2714</v>
      </c>
      <c r="C110" s="137">
        <v>1.6387869999999999E-2</v>
      </c>
      <c r="D110" s="137" t="str">
        <f t="shared" si="1"/>
        <v>ND2</v>
      </c>
      <c r="E110" s="137"/>
      <c r="F110" s="137">
        <f t="shared" si="2"/>
        <v>1.6387869999999999E-2</v>
      </c>
      <c r="G110" s="103"/>
    </row>
    <row r="111" spans="1:7" x14ac:dyDescent="0.25">
      <c r="A111" s="103" t="s">
        <v>527</v>
      </c>
      <c r="B111" s="124" t="s">
        <v>2715</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2716</v>
      </c>
      <c r="C150" s="137">
        <v>0.97545932999999996</v>
      </c>
      <c r="D150" s="137" t="str">
        <f>IF(C150="","","ND2")</f>
        <v>ND2</v>
      </c>
      <c r="E150" s="138"/>
      <c r="F150" s="137">
        <f>IF(C150="","",C150)</f>
        <v>0.97545932999999996</v>
      </c>
    </row>
    <row r="151" spans="1:7" x14ac:dyDescent="0.25">
      <c r="A151" s="103" t="s">
        <v>549</v>
      </c>
      <c r="B151" s="103" t="s">
        <v>2717</v>
      </c>
      <c r="C151" s="137">
        <v>2.4540670000000001E-2</v>
      </c>
      <c r="D151" s="137" t="str">
        <f>IF(C151="","","ND2")</f>
        <v>ND2</v>
      </c>
      <c r="E151" s="138"/>
      <c r="F151" s="137">
        <f>IF(C151="","",C151)</f>
        <v>2.4540670000000001E-2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2718</v>
      </c>
      <c r="C160" s="137">
        <v>0.36537398999999998</v>
      </c>
      <c r="D160" s="137" t="str">
        <f>IF(C160="","","ND2")</f>
        <v>ND2</v>
      </c>
      <c r="E160" s="138"/>
      <c r="F160" s="137">
        <f>IF(C160="","",C160)</f>
        <v>0.36537398999999998</v>
      </c>
    </row>
    <row r="161" spans="1:7" x14ac:dyDescent="0.25">
      <c r="A161" s="103" t="s">
        <v>561</v>
      </c>
      <c r="B161" s="103" t="s">
        <v>562</v>
      </c>
      <c r="C161" s="137">
        <v>0.63462600999999996</v>
      </c>
      <c r="D161" s="137" t="str">
        <f>IF(C161="","","ND2")</f>
        <v>ND2</v>
      </c>
      <c r="E161" s="138"/>
      <c r="F161" s="137">
        <f>IF(C161="","",C161)</f>
        <v>0.63462600999999996</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2719</v>
      </c>
      <c r="C170" s="137">
        <v>2.5076190000000002E-2</v>
      </c>
      <c r="D170" s="137" t="str">
        <f>IF(C170="","","ND2")</f>
        <v>ND2</v>
      </c>
      <c r="E170" s="138"/>
      <c r="F170" s="137">
        <f>IF(C170="","",C170)</f>
        <v>2.5076190000000002E-2</v>
      </c>
    </row>
    <row r="171" spans="1:7" x14ac:dyDescent="0.25">
      <c r="A171" s="103" t="s">
        <v>573</v>
      </c>
      <c r="B171" s="125" t="s">
        <v>2720</v>
      </c>
      <c r="C171" s="137">
        <v>3.4751240000000003E-2</v>
      </c>
      <c r="D171" s="137" t="str">
        <f>IF(C171="","","ND2")</f>
        <v>ND2</v>
      </c>
      <c r="E171" s="138"/>
      <c r="F171" s="137">
        <f>IF(C171="","",C171)</f>
        <v>3.4751240000000003E-2</v>
      </c>
    </row>
    <row r="172" spans="1:7" x14ac:dyDescent="0.25">
      <c r="A172" s="103" t="s">
        <v>575</v>
      </c>
      <c r="B172" s="125" t="s">
        <v>2721</v>
      </c>
      <c r="C172" s="137">
        <v>4.4450299999999998E-2</v>
      </c>
      <c r="D172" s="137" t="str">
        <f>IF(C172="","","ND2")</f>
        <v>ND2</v>
      </c>
      <c r="E172" s="137"/>
      <c r="F172" s="137">
        <f>IF(C172="","",C172)</f>
        <v>4.4450299999999998E-2</v>
      </c>
    </row>
    <row r="173" spans="1:7" x14ac:dyDescent="0.25">
      <c r="A173" s="103" t="s">
        <v>577</v>
      </c>
      <c r="B173" s="125" t="s">
        <v>2722</v>
      </c>
      <c r="C173" s="137">
        <v>4.2618469999999999E-2</v>
      </c>
      <c r="D173" s="137" t="str">
        <f>IF(C173="","","ND2")</f>
        <v>ND2</v>
      </c>
      <c r="E173" s="137"/>
      <c r="F173" s="137">
        <f>IF(C173="","",C173)</f>
        <v>4.2618469999999999E-2</v>
      </c>
    </row>
    <row r="174" spans="1:7" x14ac:dyDescent="0.25">
      <c r="A174" s="103" t="s">
        <v>579</v>
      </c>
      <c r="B174" s="125" t="s">
        <v>2723</v>
      </c>
      <c r="C174" s="137">
        <v>0.85310379999999997</v>
      </c>
      <c r="D174" s="137" t="str">
        <f>IF(C174="","","ND2")</f>
        <v>ND2</v>
      </c>
      <c r="E174" s="137"/>
      <c r="F174" s="137">
        <f>IF(C174="","",C174)</f>
        <v>0.85310379999999997</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2564</v>
      </c>
      <c r="B181" s="184" t="s">
        <v>2724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153.45000472014925</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2725</v>
      </c>
      <c r="C190" s="161">
        <v>1.1087176400000001</v>
      </c>
      <c r="D190" s="164">
        <v>74</v>
      </c>
      <c r="E190" s="130"/>
      <c r="F190" s="160">
        <f t="shared" ref="F190:F213" si="3">IF($C$214=0,"",IF(C190="[for completion]","",IF(C190="","",C190/$C$214)))</f>
        <v>1.925711489153259E-3</v>
      </c>
      <c r="G190" s="160">
        <f t="shared" ref="G190:G213" si="4">IF($D$214=0,"",IF(D190="[for completion]","",IF(D190="","",D190/$D$214)))</f>
        <v>1.9722814498933903E-2</v>
      </c>
    </row>
    <row r="191" spans="1:7" x14ac:dyDescent="0.25">
      <c r="A191" s="103" t="s">
        <v>599</v>
      </c>
      <c r="B191" s="124" t="s">
        <v>2726</v>
      </c>
      <c r="C191" s="161">
        <v>9.0612114500000001</v>
      </c>
      <c r="D191" s="164">
        <v>229</v>
      </c>
      <c r="E191" s="130"/>
      <c r="F191" s="160">
        <f t="shared" si="3"/>
        <v>1.5738253244452809E-2</v>
      </c>
      <c r="G191" s="160">
        <f t="shared" si="4"/>
        <v>6.1034115138592748E-2</v>
      </c>
    </row>
    <row r="192" spans="1:7" x14ac:dyDescent="0.25">
      <c r="A192" s="103" t="s">
        <v>600</v>
      </c>
      <c r="B192" s="124" t="s">
        <v>2727</v>
      </c>
      <c r="C192" s="161">
        <v>15.73206675</v>
      </c>
      <c r="D192" s="164">
        <v>248</v>
      </c>
      <c r="E192" s="130"/>
      <c r="F192" s="160">
        <f t="shared" si="3"/>
        <v>2.7324740398827756E-2</v>
      </c>
      <c r="G192" s="160">
        <f t="shared" si="4"/>
        <v>6.6098081023454158E-2</v>
      </c>
    </row>
    <row r="193" spans="1:7" x14ac:dyDescent="0.25">
      <c r="A193" s="103" t="s">
        <v>601</v>
      </c>
      <c r="B193" s="124" t="s">
        <v>2728</v>
      </c>
      <c r="C193" s="161">
        <v>32.336720419999999</v>
      </c>
      <c r="D193" s="164">
        <v>365</v>
      </c>
      <c r="E193" s="130"/>
      <c r="F193" s="160">
        <f t="shared" si="3"/>
        <v>5.6165061137054509E-2</v>
      </c>
      <c r="G193" s="160">
        <f t="shared" si="4"/>
        <v>9.7281449893390187E-2</v>
      </c>
    </row>
    <row r="194" spans="1:7" x14ac:dyDescent="0.25">
      <c r="A194" s="103" t="s">
        <v>602</v>
      </c>
      <c r="B194" s="124" t="s">
        <v>2729</v>
      </c>
      <c r="C194" s="161">
        <v>128.05148503999999</v>
      </c>
      <c r="D194" s="164">
        <v>1017</v>
      </c>
      <c r="E194" s="130"/>
      <c r="F194" s="160">
        <f t="shared" si="3"/>
        <v>0.22241029370170806</v>
      </c>
      <c r="G194" s="160">
        <f t="shared" si="4"/>
        <v>0.27105543710021324</v>
      </c>
    </row>
    <row r="195" spans="1:7" x14ac:dyDescent="0.25">
      <c r="A195" s="103" t="s">
        <v>603</v>
      </c>
      <c r="B195" s="124" t="s">
        <v>2730</v>
      </c>
      <c r="C195" s="161">
        <v>180.4614843</v>
      </c>
      <c r="D195" s="164">
        <v>1033</v>
      </c>
      <c r="E195" s="130"/>
      <c r="F195" s="160">
        <f t="shared" si="3"/>
        <v>0.31344026750233761</v>
      </c>
      <c r="G195" s="160">
        <f t="shared" si="4"/>
        <v>0.27531982942430705</v>
      </c>
    </row>
    <row r="196" spans="1:7" x14ac:dyDescent="0.25">
      <c r="A196" s="103" t="s">
        <v>604</v>
      </c>
      <c r="B196" s="124" t="s">
        <v>2731</v>
      </c>
      <c r="C196" s="161">
        <v>103.90968553</v>
      </c>
      <c r="D196" s="164">
        <v>471</v>
      </c>
      <c r="E196" s="130"/>
      <c r="F196" s="160">
        <f t="shared" si="3"/>
        <v>0.18047884153752902</v>
      </c>
      <c r="G196" s="160">
        <f t="shared" si="4"/>
        <v>0.12553304904051174</v>
      </c>
    </row>
    <row r="197" spans="1:7" x14ac:dyDescent="0.25">
      <c r="A197" s="103" t="s">
        <v>605</v>
      </c>
      <c r="B197" s="124" t="s">
        <v>2732</v>
      </c>
      <c r="C197" s="161">
        <v>41.335692979999997</v>
      </c>
      <c r="D197" s="164">
        <v>153</v>
      </c>
      <c r="E197" s="130"/>
      <c r="F197" s="160">
        <f t="shared" si="3"/>
        <v>7.1795212786275958E-2</v>
      </c>
      <c r="G197" s="160">
        <f t="shared" si="4"/>
        <v>4.0778251599147122E-2</v>
      </c>
    </row>
    <row r="198" spans="1:7" x14ac:dyDescent="0.25">
      <c r="A198" s="103" t="s">
        <v>606</v>
      </c>
      <c r="B198" s="124" t="s">
        <v>2733</v>
      </c>
      <c r="C198" s="161">
        <v>21.21327527</v>
      </c>
      <c r="D198" s="164">
        <v>66</v>
      </c>
      <c r="E198" s="130"/>
      <c r="F198" s="160">
        <f t="shared" si="3"/>
        <v>3.6844951713774214E-2</v>
      </c>
      <c r="G198" s="160">
        <f t="shared" si="4"/>
        <v>1.7590618336886993E-2</v>
      </c>
    </row>
    <row r="199" spans="1:7" x14ac:dyDescent="0.25">
      <c r="A199" s="103" t="s">
        <v>607</v>
      </c>
      <c r="B199" s="124" t="s">
        <v>2734</v>
      </c>
      <c r="C199" s="161">
        <v>14.16649915</v>
      </c>
      <c r="D199" s="164">
        <v>38</v>
      </c>
      <c r="E199" s="124"/>
      <c r="F199" s="160">
        <f t="shared" si="3"/>
        <v>2.4605534529273724E-2</v>
      </c>
      <c r="G199" s="160">
        <f t="shared" si="4"/>
        <v>1.0127931769722815E-2</v>
      </c>
    </row>
    <row r="200" spans="1:7" x14ac:dyDescent="0.25">
      <c r="A200" s="103" t="s">
        <v>608</v>
      </c>
      <c r="B200" s="124" t="s">
        <v>2735</v>
      </c>
      <c r="C200" s="161">
        <v>10.673532529999999</v>
      </c>
      <c r="D200" s="164">
        <v>25</v>
      </c>
      <c r="E200" s="124"/>
      <c r="F200" s="160">
        <f t="shared" si="3"/>
        <v>1.8538664382459043E-2</v>
      </c>
      <c r="G200" s="160">
        <f t="shared" si="4"/>
        <v>6.6631130063965881E-3</v>
      </c>
    </row>
    <row r="201" spans="1:7" x14ac:dyDescent="0.25">
      <c r="A201" s="103" t="s">
        <v>609</v>
      </c>
      <c r="B201" s="124" t="s">
        <v>2736</v>
      </c>
      <c r="C201" s="161">
        <v>6.6338813500000002</v>
      </c>
      <c r="D201" s="164">
        <v>14</v>
      </c>
      <c r="E201" s="124"/>
      <c r="F201" s="160">
        <f t="shared" si="3"/>
        <v>1.1522267773582579E-2</v>
      </c>
      <c r="G201" s="160">
        <f t="shared" si="4"/>
        <v>3.7313432835820895E-3</v>
      </c>
    </row>
    <row r="202" spans="1:7" x14ac:dyDescent="0.25">
      <c r="A202" s="103" t="s">
        <v>610</v>
      </c>
      <c r="B202" s="124" t="s">
        <v>2737</v>
      </c>
      <c r="C202" s="161">
        <v>4.7084962800000003</v>
      </c>
      <c r="D202" s="164">
        <v>9</v>
      </c>
      <c r="E202" s="124"/>
      <c r="F202" s="160">
        <f t="shared" si="3"/>
        <v>8.1781014894210403E-3</v>
      </c>
      <c r="G202" s="160">
        <f t="shared" si="4"/>
        <v>2.398720682302772E-3</v>
      </c>
    </row>
    <row r="203" spans="1:7" x14ac:dyDescent="0.25">
      <c r="A203" s="103" t="s">
        <v>611</v>
      </c>
      <c r="B203" s="124" t="s">
        <v>2738</v>
      </c>
      <c r="C203" s="161">
        <v>2.29743721</v>
      </c>
      <c r="D203" s="164">
        <v>4</v>
      </c>
      <c r="E203" s="124"/>
      <c r="F203" s="160">
        <f t="shared" si="3"/>
        <v>3.9903768744088963E-3</v>
      </c>
      <c r="G203" s="160">
        <f t="shared" si="4"/>
        <v>1.0660980810234541E-3</v>
      </c>
    </row>
    <row r="204" spans="1:7" x14ac:dyDescent="0.25">
      <c r="A204" s="103" t="s">
        <v>612</v>
      </c>
      <c r="B204" s="124" t="s">
        <v>2739</v>
      </c>
      <c r="C204" s="161">
        <v>2.5067052400000001</v>
      </c>
      <c r="D204" s="164">
        <v>4</v>
      </c>
      <c r="E204" s="124"/>
      <c r="F204" s="160">
        <f t="shared" si="3"/>
        <v>4.3538507068298085E-3</v>
      </c>
      <c r="G204" s="160">
        <f t="shared" si="4"/>
        <v>1.0660980810234541E-3</v>
      </c>
    </row>
    <row r="205" spans="1:7" x14ac:dyDescent="0.25">
      <c r="A205" s="103" t="s">
        <v>613</v>
      </c>
      <c r="B205" s="124" t="s">
        <v>2740</v>
      </c>
      <c r="C205" s="161">
        <v>0</v>
      </c>
      <c r="D205" s="164">
        <v>0</v>
      </c>
      <c r="F205" s="160">
        <f t="shared" si="3"/>
        <v>0</v>
      </c>
      <c r="G205" s="160">
        <f t="shared" si="4"/>
        <v>0</v>
      </c>
    </row>
    <row r="206" spans="1:7" x14ac:dyDescent="0.25">
      <c r="A206" s="103" t="s">
        <v>614</v>
      </c>
      <c r="B206" s="124" t="s">
        <v>2741</v>
      </c>
      <c r="C206" s="161">
        <v>0.74841742</v>
      </c>
      <c r="D206" s="164">
        <v>1</v>
      </c>
      <c r="E206" s="119"/>
      <c r="F206" s="160">
        <f t="shared" si="3"/>
        <v>1.2999125948572803E-3</v>
      </c>
      <c r="G206" s="160">
        <f t="shared" si="4"/>
        <v>2.6652452025586353E-4</v>
      </c>
    </row>
    <row r="207" spans="1:7" x14ac:dyDescent="0.25">
      <c r="A207" s="103" t="s">
        <v>615</v>
      </c>
      <c r="B207" s="124" t="s">
        <v>2742</v>
      </c>
      <c r="C207" s="161">
        <v>0.79910915000000005</v>
      </c>
      <c r="D207" s="164">
        <v>1</v>
      </c>
      <c r="E207" s="119"/>
      <c r="F207" s="160">
        <f t="shared" si="3"/>
        <v>1.3879581380544239E-3</v>
      </c>
      <c r="G207" s="160">
        <f t="shared" si="4"/>
        <v>2.6652452025586353E-4</v>
      </c>
    </row>
    <row r="208" spans="1:7" x14ac:dyDescent="0.25">
      <c r="A208" s="103" t="s">
        <v>616</v>
      </c>
      <c r="B208" s="124" t="s">
        <v>2743</v>
      </c>
      <c r="C208" s="161">
        <v>0</v>
      </c>
      <c r="D208" s="164">
        <v>0</v>
      </c>
      <c r="E208" s="119"/>
      <c r="F208" s="160">
        <f t="shared" si="3"/>
        <v>0</v>
      </c>
      <c r="G208" s="160">
        <f t="shared" si="4"/>
        <v>0</v>
      </c>
    </row>
    <row r="209" spans="1:7" x14ac:dyDescent="0.25">
      <c r="A209" s="103" t="s">
        <v>617</v>
      </c>
      <c r="B209" s="124" t="s">
        <v>2744</v>
      </c>
      <c r="C209" s="161">
        <v>0</v>
      </c>
      <c r="D209" s="164">
        <v>0</v>
      </c>
      <c r="E209" s="119"/>
      <c r="F209" s="160">
        <f t="shared" si="3"/>
        <v>0</v>
      </c>
      <c r="G209" s="160">
        <f t="shared" si="4"/>
        <v>0</v>
      </c>
    </row>
    <row r="210" spans="1:7" x14ac:dyDescent="0.25">
      <c r="A210" s="103" t="s">
        <v>618</v>
      </c>
      <c r="B210" s="124" t="s">
        <v>2745</v>
      </c>
      <c r="C210" s="161">
        <v>0</v>
      </c>
      <c r="D210" s="164">
        <v>0</v>
      </c>
      <c r="E210" s="119"/>
      <c r="F210" s="160">
        <f t="shared" si="3"/>
        <v>0</v>
      </c>
      <c r="G210" s="160">
        <f t="shared" si="4"/>
        <v>0</v>
      </c>
    </row>
    <row r="211" spans="1:7" x14ac:dyDescent="0.25">
      <c r="A211" s="103" t="s">
        <v>619</v>
      </c>
      <c r="B211" s="124" t="s">
        <v>2746</v>
      </c>
      <c r="C211" s="161">
        <v>0</v>
      </c>
      <c r="D211" s="164">
        <v>0</v>
      </c>
      <c r="E211" s="119"/>
      <c r="F211" s="160">
        <f t="shared" si="3"/>
        <v>0</v>
      </c>
      <c r="G211" s="160">
        <f t="shared" si="4"/>
        <v>0</v>
      </c>
    </row>
    <row r="212" spans="1:7" x14ac:dyDescent="0.25">
      <c r="A212" s="103" t="s">
        <v>620</v>
      </c>
      <c r="B212" s="124" t="s">
        <v>2747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575.74441770999999</v>
      </c>
      <c r="D214" s="165">
        <f>SUM(D190:D213)</f>
        <v>3752</v>
      </c>
      <c r="E214" s="119"/>
      <c r="F214" s="166">
        <f>SUM(F190:F213)</f>
        <v>1</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0.67184924000000001</v>
      </c>
      <c r="F216" s="163"/>
      <c r="G216" s="163"/>
    </row>
    <row r="217" spans="1:7" x14ac:dyDescent="0.25">
      <c r="F217" s="163"/>
      <c r="G217" s="163"/>
    </row>
    <row r="218" spans="1:7" x14ac:dyDescent="0.25">
      <c r="B218" s="124" t="s">
        <v>626</v>
      </c>
      <c r="F218" s="163"/>
      <c r="G218" s="163"/>
    </row>
    <row r="219" spans="1:7" x14ac:dyDescent="0.25">
      <c r="A219" s="103" t="s">
        <v>627</v>
      </c>
      <c r="B219" s="103" t="s">
        <v>2748</v>
      </c>
      <c r="C219" s="161">
        <v>48.622841149999999</v>
      </c>
      <c r="D219" s="164">
        <v>587</v>
      </c>
      <c r="F219" s="160">
        <f t="shared" ref="F219:F226" si="5">IF($C$227=0,"",IF(C219="[for completion]","",C219/$C$227))</f>
        <v>8.4452127809411276E-2</v>
      </c>
      <c r="G219" s="160">
        <f t="shared" ref="G219:G226" si="6">IF($D$227=0,"",IF(D219="[for completion]","",D219/$D$227))</f>
        <v>0.15644989339019189</v>
      </c>
    </row>
    <row r="220" spans="1:7" x14ac:dyDescent="0.25">
      <c r="A220" s="103" t="s">
        <v>629</v>
      </c>
      <c r="B220" s="103" t="s">
        <v>2749</v>
      </c>
      <c r="C220" s="161">
        <v>54.239475409999997</v>
      </c>
      <c r="D220" s="164">
        <v>389</v>
      </c>
      <c r="F220" s="160">
        <f t="shared" si="5"/>
        <v>9.4207557627280683E-2</v>
      </c>
      <c r="G220" s="160">
        <f t="shared" si="6"/>
        <v>0.10367803837953092</v>
      </c>
    </row>
    <row r="221" spans="1:7" x14ac:dyDescent="0.25">
      <c r="A221" s="103" t="s">
        <v>631</v>
      </c>
      <c r="B221" s="103" t="s">
        <v>2750</v>
      </c>
      <c r="C221" s="161">
        <v>90.565775700000003</v>
      </c>
      <c r="D221" s="164">
        <v>553</v>
      </c>
      <c r="F221" s="160">
        <f t="shared" si="5"/>
        <v>0.15730204742622025</v>
      </c>
      <c r="G221" s="160">
        <f t="shared" si="6"/>
        <v>0.14738805970149255</v>
      </c>
    </row>
    <row r="222" spans="1:7" x14ac:dyDescent="0.25">
      <c r="A222" s="103" t="s">
        <v>633</v>
      </c>
      <c r="B222" s="103" t="s">
        <v>2751</v>
      </c>
      <c r="C222" s="161">
        <v>108.25727599</v>
      </c>
      <c r="D222" s="164">
        <v>646</v>
      </c>
      <c r="F222" s="160">
        <f t="shared" si="5"/>
        <v>0.18803009227703654</v>
      </c>
      <c r="G222" s="160">
        <f t="shared" si="6"/>
        <v>0.17217484008528786</v>
      </c>
    </row>
    <row r="223" spans="1:7" x14ac:dyDescent="0.25">
      <c r="A223" s="103" t="s">
        <v>635</v>
      </c>
      <c r="B223" s="103" t="s">
        <v>2752</v>
      </c>
      <c r="C223" s="161">
        <v>96.528119950000004</v>
      </c>
      <c r="D223" s="164">
        <v>569</v>
      </c>
      <c r="F223" s="160">
        <f t="shared" si="5"/>
        <v>0.16765793463345535</v>
      </c>
      <c r="G223" s="160">
        <f t="shared" si="6"/>
        <v>0.15165245202558636</v>
      </c>
    </row>
    <row r="224" spans="1:7" x14ac:dyDescent="0.25">
      <c r="A224" s="103" t="s">
        <v>637</v>
      </c>
      <c r="B224" s="103" t="s">
        <v>2753</v>
      </c>
      <c r="C224" s="161">
        <v>132.90167337</v>
      </c>
      <c r="D224" s="164">
        <v>787</v>
      </c>
      <c r="F224" s="160">
        <f t="shared" si="5"/>
        <v>0.23083449753383797</v>
      </c>
      <c r="G224" s="160">
        <f t="shared" si="6"/>
        <v>0.2097547974413646</v>
      </c>
    </row>
    <row r="225" spans="1:7" x14ac:dyDescent="0.25">
      <c r="A225" s="103" t="s">
        <v>639</v>
      </c>
      <c r="B225" s="103" t="s">
        <v>2754</v>
      </c>
      <c r="C225" s="161">
        <v>42.784677299999998</v>
      </c>
      <c r="D225" s="164">
        <v>210</v>
      </c>
      <c r="F225" s="160">
        <f t="shared" si="5"/>
        <v>7.4311927278729512E-2</v>
      </c>
      <c r="G225" s="160">
        <f t="shared" si="6"/>
        <v>5.5970149253731345E-2</v>
      </c>
    </row>
    <row r="226" spans="1:7" x14ac:dyDescent="0.25">
      <c r="A226" s="103" t="s">
        <v>641</v>
      </c>
      <c r="B226" s="103" t="s">
        <v>2755</v>
      </c>
      <c r="C226" s="161">
        <v>1.8445788400000001</v>
      </c>
      <c r="D226" s="164">
        <v>11</v>
      </c>
      <c r="F226" s="160">
        <f t="shared" si="5"/>
        <v>3.2038154140282193E-3</v>
      </c>
      <c r="G226" s="160">
        <f t="shared" si="6"/>
        <v>2.9317697228144991E-3</v>
      </c>
    </row>
    <row r="227" spans="1:7" x14ac:dyDescent="0.25">
      <c r="A227" s="103" t="s">
        <v>643</v>
      </c>
      <c r="B227" s="133" t="s">
        <v>94</v>
      </c>
      <c r="C227" s="161">
        <f>SUM(C219:C226)</f>
        <v>575.74441771000011</v>
      </c>
      <c r="D227" s="164">
        <f>SUM(D219:D226)</f>
        <v>3752</v>
      </c>
      <c r="F227" s="137">
        <f>SUM(F219:F226)</f>
        <v>0.99999999999999978</v>
      </c>
      <c r="G227" s="137">
        <f>SUM(G219:G226)</f>
        <v>1</v>
      </c>
    </row>
    <row r="228" spans="1:7" outlineLevel="1" x14ac:dyDescent="0.25">
      <c r="A228" s="103" t="s">
        <v>644</v>
      </c>
      <c r="B228" s="120" t="s">
        <v>2756</v>
      </c>
      <c r="C228" s="161">
        <v>1.1860754</v>
      </c>
      <c r="D228" s="164">
        <v>7</v>
      </c>
      <c r="F228" s="160">
        <f t="shared" ref="F228:F233" si="7">IF($C$227=0,"",IF(C228="[for completion]","",C228/$C$227))</f>
        <v>2.0600727745091587E-3</v>
      </c>
      <c r="G228" s="160">
        <f t="shared" ref="G228:G233" si="8">IF($D$227=0,"",IF(D228="[for completion]","",D228/$D$227))</f>
        <v>1.8656716417910447E-3</v>
      </c>
    </row>
    <row r="229" spans="1:7" outlineLevel="1" x14ac:dyDescent="0.25">
      <c r="A229" s="103" t="s">
        <v>646</v>
      </c>
      <c r="B229" s="120" t="s">
        <v>2757</v>
      </c>
      <c r="C229" s="161">
        <v>0.65850344000000005</v>
      </c>
      <c r="D229" s="164">
        <v>4</v>
      </c>
      <c r="F229" s="160">
        <f t="shared" si="7"/>
        <v>1.1437426395190604E-3</v>
      </c>
      <c r="G229" s="160">
        <f t="shared" si="8"/>
        <v>1.0660980810234541E-3</v>
      </c>
    </row>
    <row r="230" spans="1:7" outlineLevel="1" x14ac:dyDescent="0.25">
      <c r="A230" s="103" t="s">
        <v>648</v>
      </c>
      <c r="B230" s="120" t="s">
        <v>2758</v>
      </c>
      <c r="C230" s="161">
        <v>0</v>
      </c>
      <c r="D230" s="164">
        <v>0</v>
      </c>
      <c r="F230" s="160">
        <f t="shared" si="7"/>
        <v>0</v>
      </c>
      <c r="G230" s="160">
        <f t="shared" si="8"/>
        <v>0</v>
      </c>
    </row>
    <row r="231" spans="1:7" outlineLevel="1" x14ac:dyDescent="0.25">
      <c r="A231" s="103" t="s">
        <v>650</v>
      </c>
      <c r="B231" s="120" t="s">
        <v>2759</v>
      </c>
      <c r="C231" s="161">
        <v>0</v>
      </c>
      <c r="D231" s="164">
        <v>0</v>
      </c>
      <c r="F231" s="160">
        <f t="shared" si="7"/>
        <v>0</v>
      </c>
      <c r="G231" s="160">
        <f t="shared" si="8"/>
        <v>0</v>
      </c>
    </row>
    <row r="232" spans="1:7" outlineLevel="1" x14ac:dyDescent="0.25">
      <c r="A232" s="103" t="s">
        <v>652</v>
      </c>
      <c r="B232" s="120" t="s">
        <v>2760</v>
      </c>
      <c r="C232" s="161">
        <v>0</v>
      </c>
      <c r="D232" s="164">
        <v>0</v>
      </c>
      <c r="F232" s="160">
        <f t="shared" si="7"/>
        <v>0</v>
      </c>
      <c r="G232" s="160">
        <f t="shared" si="8"/>
        <v>0</v>
      </c>
    </row>
    <row r="233" spans="1:7" outlineLevel="1" x14ac:dyDescent="0.25">
      <c r="A233" s="103" t="s">
        <v>654</v>
      </c>
      <c r="B233" s="120" t="s">
        <v>2761</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0.4527446</v>
      </c>
      <c r="F238" s="163"/>
      <c r="G238" s="163"/>
    </row>
    <row r="239" spans="1:7" x14ac:dyDescent="0.25">
      <c r="F239" s="163"/>
      <c r="G239" s="163"/>
    </row>
    <row r="240" spans="1:7" x14ac:dyDescent="0.25">
      <c r="B240" s="124" t="s">
        <v>626</v>
      </c>
      <c r="F240" s="163"/>
      <c r="G240" s="163"/>
    </row>
    <row r="241" spans="1:7" x14ac:dyDescent="0.25">
      <c r="A241" s="103" t="s">
        <v>661</v>
      </c>
      <c r="B241" s="103" t="s">
        <v>2762</v>
      </c>
      <c r="C241" s="161">
        <v>196.30464128</v>
      </c>
      <c r="D241" s="164">
        <v>1616</v>
      </c>
      <c r="F241" s="160">
        <f t="shared" ref="F241:F248" si="9">IF($C$249=0,"",IF(C241="[Mark as ND1 if not relevant]","",C241/$C$249))</f>
        <v>0.34095795849969984</v>
      </c>
      <c r="G241" s="160">
        <f t="shared" ref="G241:G248" si="10">IF($D$249=0,"",IF(D241="[Mark as ND1 if not relevant]","",D241/$D$249))</f>
        <v>0.43070362473347545</v>
      </c>
    </row>
    <row r="242" spans="1:7" x14ac:dyDescent="0.25">
      <c r="A242" s="103" t="s">
        <v>662</v>
      </c>
      <c r="B242" s="103" t="s">
        <v>2763</v>
      </c>
      <c r="C242" s="161">
        <v>169.34295839999999</v>
      </c>
      <c r="D242" s="164">
        <v>981</v>
      </c>
      <c r="F242" s="160">
        <f t="shared" si="9"/>
        <v>0.29412870223484711</v>
      </c>
      <c r="G242" s="160">
        <f t="shared" si="10"/>
        <v>0.26146055437100213</v>
      </c>
    </row>
    <row r="243" spans="1:7" x14ac:dyDescent="0.25">
      <c r="A243" s="103" t="s">
        <v>663</v>
      </c>
      <c r="B243" s="103" t="s">
        <v>2764</v>
      </c>
      <c r="C243" s="161">
        <v>131.60562381</v>
      </c>
      <c r="D243" s="164">
        <v>740</v>
      </c>
      <c r="F243" s="160">
        <f t="shared" si="9"/>
        <v>0.2285834126424639</v>
      </c>
      <c r="G243" s="160">
        <f t="shared" si="10"/>
        <v>0.19722814498933902</v>
      </c>
    </row>
    <row r="244" spans="1:7" x14ac:dyDescent="0.25">
      <c r="A244" s="103" t="s">
        <v>664</v>
      </c>
      <c r="B244" s="103" t="s">
        <v>2765</v>
      </c>
      <c r="C244" s="161">
        <v>57.142836430000003</v>
      </c>
      <c r="D244" s="164">
        <v>316</v>
      </c>
      <c r="F244" s="160">
        <f t="shared" si="9"/>
        <v>9.9250352538863204E-2</v>
      </c>
      <c r="G244" s="160">
        <f t="shared" si="10"/>
        <v>8.4221748400852878E-2</v>
      </c>
    </row>
    <row r="245" spans="1:7" x14ac:dyDescent="0.25">
      <c r="A245" s="103" t="s">
        <v>665</v>
      </c>
      <c r="B245" s="103" t="s">
        <v>2766</v>
      </c>
      <c r="C245" s="161">
        <v>15.67886886</v>
      </c>
      <c r="D245" s="164">
        <v>77</v>
      </c>
      <c r="F245" s="160">
        <f t="shared" si="9"/>
        <v>2.723234195194122E-2</v>
      </c>
      <c r="G245" s="160">
        <f t="shared" si="10"/>
        <v>2.0522388059701493E-2</v>
      </c>
    </row>
    <row r="246" spans="1:7" x14ac:dyDescent="0.25">
      <c r="A246" s="103" t="s">
        <v>666</v>
      </c>
      <c r="B246" s="103" t="s">
        <v>2767</v>
      </c>
      <c r="C246" s="161">
        <v>5.1431337800000003</v>
      </c>
      <c r="D246" s="164">
        <v>20</v>
      </c>
      <c r="F246" s="160">
        <f t="shared" si="9"/>
        <v>8.9330154523366585E-3</v>
      </c>
      <c r="G246" s="160">
        <f t="shared" si="10"/>
        <v>5.3304904051172707E-3</v>
      </c>
    </row>
    <row r="247" spans="1:7" x14ac:dyDescent="0.25">
      <c r="A247" s="103" t="s">
        <v>667</v>
      </c>
      <c r="B247" s="103" t="s">
        <v>2768</v>
      </c>
      <c r="C247" s="161">
        <v>0.52635514999999999</v>
      </c>
      <c r="D247" s="164">
        <v>2</v>
      </c>
      <c r="F247" s="160">
        <f t="shared" si="9"/>
        <v>9.1421667984824988E-4</v>
      </c>
      <c r="G247" s="160">
        <f t="shared" si="10"/>
        <v>5.3304904051172707E-4</v>
      </c>
    </row>
    <row r="248" spans="1:7" x14ac:dyDescent="0.25">
      <c r="A248" s="103" t="s">
        <v>668</v>
      </c>
      <c r="B248" s="103" t="s">
        <v>2755</v>
      </c>
      <c r="C248" s="161">
        <v>0</v>
      </c>
      <c r="D248" s="164">
        <v>0</v>
      </c>
      <c r="F248" s="160">
        <f t="shared" si="9"/>
        <v>0</v>
      </c>
      <c r="G248" s="160">
        <f t="shared" si="10"/>
        <v>0</v>
      </c>
    </row>
    <row r="249" spans="1:7" x14ac:dyDescent="0.25">
      <c r="A249" s="103" t="s">
        <v>669</v>
      </c>
      <c r="B249" s="133" t="s">
        <v>94</v>
      </c>
      <c r="C249" s="161">
        <f>SUM(C241:C248)</f>
        <v>575.74441770999988</v>
      </c>
      <c r="D249" s="164">
        <f>SUM(D241:D248)</f>
        <v>3752</v>
      </c>
      <c r="F249" s="137">
        <f>SUM(F241:F248)</f>
        <v>1.0000000000000002</v>
      </c>
      <c r="G249" s="137">
        <f>SUM(G241:G248)</f>
        <v>1</v>
      </c>
    </row>
    <row r="250" spans="1:7" outlineLevel="1" x14ac:dyDescent="0.25">
      <c r="A250" s="103" t="s">
        <v>670</v>
      </c>
      <c r="B250" s="120" t="s">
        <v>2756</v>
      </c>
      <c r="C250" s="161">
        <v>0</v>
      </c>
      <c r="D250" s="164">
        <v>0</v>
      </c>
      <c r="F250" s="160">
        <f t="shared" ref="F250:F255" si="11">IF($C$249=0,"",IF(C250="[for completion]","",C250/$C$249))</f>
        <v>0</v>
      </c>
      <c r="G250" s="160">
        <f t="shared" ref="G250:G255" si="12">IF($D$249=0,"",IF(D250="[for completion]","",D250/$D$249))</f>
        <v>0</v>
      </c>
    </row>
    <row r="251" spans="1:7" outlineLevel="1" x14ac:dyDescent="0.25">
      <c r="A251" s="103" t="s">
        <v>671</v>
      </c>
      <c r="B251" s="120" t="s">
        <v>2757</v>
      </c>
      <c r="C251" s="161">
        <v>0</v>
      </c>
      <c r="D251" s="164">
        <v>0</v>
      </c>
      <c r="F251" s="160">
        <f t="shared" si="11"/>
        <v>0</v>
      </c>
      <c r="G251" s="160">
        <f t="shared" si="12"/>
        <v>0</v>
      </c>
    </row>
    <row r="252" spans="1:7" outlineLevel="1" x14ac:dyDescent="0.25">
      <c r="A252" s="103" t="s">
        <v>672</v>
      </c>
      <c r="B252" s="120" t="s">
        <v>2758</v>
      </c>
      <c r="C252" s="161">
        <v>0</v>
      </c>
      <c r="D252" s="164">
        <v>0</v>
      </c>
      <c r="F252" s="160">
        <f t="shared" si="11"/>
        <v>0</v>
      </c>
      <c r="G252" s="160">
        <f t="shared" si="12"/>
        <v>0</v>
      </c>
    </row>
    <row r="253" spans="1:7" outlineLevel="1" x14ac:dyDescent="0.25">
      <c r="A253" s="103" t="s">
        <v>673</v>
      </c>
      <c r="B253" s="120" t="s">
        <v>2759</v>
      </c>
      <c r="C253" s="161">
        <v>0</v>
      </c>
      <c r="D253" s="164">
        <v>0</v>
      </c>
      <c r="F253" s="160">
        <f t="shared" si="11"/>
        <v>0</v>
      </c>
      <c r="G253" s="160">
        <f t="shared" si="12"/>
        <v>0</v>
      </c>
    </row>
    <row r="254" spans="1:7" outlineLevel="1" x14ac:dyDescent="0.25">
      <c r="A254" s="103" t="s">
        <v>674</v>
      </c>
      <c r="B254" s="120" t="s">
        <v>2760</v>
      </c>
      <c r="C254" s="161">
        <v>0</v>
      </c>
      <c r="D254" s="164">
        <v>0</v>
      </c>
      <c r="F254" s="160">
        <f t="shared" si="11"/>
        <v>0</v>
      </c>
      <c r="G254" s="160">
        <f t="shared" si="12"/>
        <v>0</v>
      </c>
    </row>
    <row r="255" spans="1:7" outlineLevel="1" x14ac:dyDescent="0.25">
      <c r="A255" s="103" t="s">
        <v>675</v>
      </c>
      <c r="B255" s="120" t="s">
        <v>2761</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2769</v>
      </c>
      <c r="C260" s="137">
        <v>1</v>
      </c>
      <c r="E260" s="119"/>
      <c r="F260" s="119"/>
      <c r="G260" s="119"/>
    </row>
    <row r="261" spans="1:14" x14ac:dyDescent="0.25">
      <c r="A261" s="103" t="s">
        <v>682</v>
      </c>
      <c r="B261" s="103" t="s">
        <v>2770</v>
      </c>
      <c r="C261" s="137">
        <v>0</v>
      </c>
      <c r="E261" s="119"/>
      <c r="F261" s="119"/>
    </row>
    <row r="262" spans="1:14" x14ac:dyDescent="0.25">
      <c r="A262" s="103" t="s">
        <v>684</v>
      </c>
      <c r="B262" s="103" t="s">
        <v>2771</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2772</v>
      </c>
      <c r="C277" s="137">
        <v>0.35703045</v>
      </c>
      <c r="E277" s="99"/>
      <c r="F277" s="99"/>
    </row>
    <row r="278" spans="1:7" x14ac:dyDescent="0.25">
      <c r="A278" s="103" t="s">
        <v>702</v>
      </c>
      <c r="B278" s="103" t="s">
        <v>703</v>
      </c>
      <c r="C278" s="137">
        <v>0.64296955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2773</v>
      </c>
      <c r="C287" s="198">
        <v>1.7618000000000001E-4</v>
      </c>
      <c r="D287" s="264">
        <v>0</v>
      </c>
      <c r="E287" s="206"/>
      <c r="F287" s="197">
        <f t="shared" ref="F287:F304" si="13">IF($C$305=0,"",IF(C287="[For completion]","",C287/$C$305))</f>
        <v>1.7618000000000001E-4</v>
      </c>
      <c r="G287" s="197" t="str">
        <f t="shared" ref="G287:G304" si="14">IF($D$305=0,"",IF(D287="[For completion]","",D287/$D$305))</f>
        <v/>
      </c>
    </row>
    <row r="288" spans="1:7" s="169" customFormat="1" x14ac:dyDescent="0.25">
      <c r="A288" s="282" t="s">
        <v>1883</v>
      </c>
      <c r="B288" s="205" t="s">
        <v>2774</v>
      </c>
      <c r="C288" s="198">
        <v>0</v>
      </c>
      <c r="D288" s="264">
        <v>0</v>
      </c>
      <c r="E288" s="206"/>
      <c r="F288" s="197">
        <f t="shared" si="13"/>
        <v>0</v>
      </c>
      <c r="G288" s="197" t="str">
        <f t="shared" si="14"/>
        <v/>
      </c>
    </row>
    <row r="289" spans="1:7" s="169" customFormat="1" x14ac:dyDescent="0.25">
      <c r="A289" s="282" t="s">
        <v>1884</v>
      </c>
      <c r="B289" s="205" t="s">
        <v>2775</v>
      </c>
      <c r="C289" s="198">
        <v>0</v>
      </c>
      <c r="D289" s="264">
        <v>0</v>
      </c>
      <c r="E289" s="206"/>
      <c r="F289" s="197">
        <f t="shared" si="13"/>
        <v>0</v>
      </c>
      <c r="G289" s="197" t="str">
        <f t="shared" si="14"/>
        <v/>
      </c>
    </row>
    <row r="290" spans="1:7" s="169" customFormat="1" x14ac:dyDescent="0.25">
      <c r="A290" s="282" t="s">
        <v>1885</v>
      </c>
      <c r="B290" s="205" t="s">
        <v>2776</v>
      </c>
      <c r="C290" s="198">
        <v>0</v>
      </c>
      <c r="D290" s="264">
        <v>0</v>
      </c>
      <c r="E290" s="206"/>
      <c r="F290" s="197">
        <f t="shared" si="13"/>
        <v>0</v>
      </c>
      <c r="G290" s="197" t="str">
        <f t="shared" si="14"/>
        <v/>
      </c>
    </row>
    <row r="291" spans="1:7" s="169" customFormat="1" x14ac:dyDescent="0.25">
      <c r="A291" s="282" t="s">
        <v>1886</v>
      </c>
      <c r="B291" s="205" t="s">
        <v>2777</v>
      </c>
      <c r="C291" s="198">
        <v>0</v>
      </c>
      <c r="D291" s="264">
        <v>0</v>
      </c>
      <c r="E291" s="206"/>
      <c r="F291" s="197">
        <f t="shared" si="13"/>
        <v>0</v>
      </c>
      <c r="G291" s="197" t="str">
        <f t="shared" si="14"/>
        <v/>
      </c>
    </row>
    <row r="292" spans="1:7" s="169" customFormat="1" x14ac:dyDescent="0.25">
      <c r="A292" s="282" t="s">
        <v>1887</v>
      </c>
      <c r="B292" s="205" t="s">
        <v>2778</v>
      </c>
      <c r="C292" s="198">
        <v>0.99982382000000003</v>
      </c>
      <c r="D292" s="264">
        <v>0</v>
      </c>
      <c r="E292" s="206"/>
      <c r="F292" s="197">
        <f t="shared" si="13"/>
        <v>0.99982382000000003</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1</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5" t="s">
        <v>713</v>
      </c>
      <c r="C604" s="329"/>
      <c r="D604" s="330"/>
      <c r="E604" s="331"/>
      <c r="F604" s="330"/>
      <c r="G604" s="301" t="str">
        <f t="shared" ref="G604:G622" si="38">IF($D$622=0,"",IF(D604="[for completion]","",IF(D604="","",D604/$D$622)))</f>
        <v/>
      </c>
    </row>
    <row r="605" spans="1:7" x14ac:dyDescent="0.25">
      <c r="A605" s="313" t="s">
        <v>2515</v>
      </c>
      <c r="B605" s="335" t="s">
        <v>714</v>
      </c>
      <c r="C605" s="329"/>
      <c r="D605" s="330"/>
      <c r="E605" s="331"/>
      <c r="F605" s="330"/>
      <c r="G605" s="301" t="str">
        <f t="shared" si="38"/>
        <v/>
      </c>
    </row>
    <row r="606" spans="1:7" x14ac:dyDescent="0.25">
      <c r="A606" s="313" t="s">
        <v>2516</v>
      </c>
      <c r="B606" s="335" t="s">
        <v>715</v>
      </c>
      <c r="C606" s="329"/>
      <c r="D606" s="330"/>
      <c r="E606" s="331"/>
      <c r="F606" s="330"/>
      <c r="G606" s="301" t="str">
        <f t="shared" si="38"/>
        <v/>
      </c>
    </row>
    <row r="607" spans="1:7" x14ac:dyDescent="0.25">
      <c r="A607" s="313" t="s">
        <v>2517</v>
      </c>
      <c r="B607" s="335" t="s">
        <v>716</v>
      </c>
      <c r="C607" s="329"/>
      <c r="D607" s="330"/>
      <c r="E607" s="331"/>
      <c r="F607" s="330"/>
      <c r="G607" s="301" t="str">
        <f t="shared" si="38"/>
        <v/>
      </c>
    </row>
    <row r="608" spans="1:7" x14ac:dyDescent="0.25">
      <c r="A608" s="313" t="s">
        <v>2518</v>
      </c>
      <c r="B608" s="335" t="s">
        <v>717</v>
      </c>
      <c r="C608" s="329"/>
      <c r="D608" s="330"/>
      <c r="E608" s="331"/>
      <c r="F608" s="330"/>
      <c r="G608" s="301" t="str">
        <f t="shared" si="38"/>
        <v/>
      </c>
    </row>
    <row r="609" spans="1:7" x14ac:dyDescent="0.25">
      <c r="A609" s="313" t="s">
        <v>2519</v>
      </c>
      <c r="B609" s="335" t="s">
        <v>718</v>
      </c>
      <c r="C609" s="329"/>
      <c r="D609" s="330"/>
      <c r="E609" s="331"/>
      <c r="F609" s="330"/>
      <c r="G609" s="301" t="str">
        <f t="shared" si="38"/>
        <v/>
      </c>
    </row>
    <row r="610" spans="1:7" x14ac:dyDescent="0.25">
      <c r="A610" s="313" t="s">
        <v>2520</v>
      </c>
      <c r="B610" s="335" t="s">
        <v>719</v>
      </c>
      <c r="C610" s="329"/>
      <c r="D610" s="330"/>
      <c r="E610" s="331"/>
      <c r="F610" s="330"/>
      <c r="G610" s="301" t="str">
        <f t="shared" si="38"/>
        <v/>
      </c>
    </row>
    <row r="611" spans="1:7" x14ac:dyDescent="0.25">
      <c r="A611" s="313" t="s">
        <v>2521</v>
      </c>
      <c r="B611" s="335" t="s">
        <v>2109</v>
      </c>
      <c r="C611" s="329"/>
      <c r="D611" s="330"/>
      <c r="E611" s="331"/>
      <c r="F611" s="330"/>
      <c r="G611" s="301" t="str">
        <f t="shared" si="38"/>
        <v/>
      </c>
    </row>
    <row r="612" spans="1:7" x14ac:dyDescent="0.25">
      <c r="A612" s="313" t="s">
        <v>2522</v>
      </c>
      <c r="B612" s="335" t="s">
        <v>2110</v>
      </c>
      <c r="C612" s="329"/>
      <c r="D612" s="330"/>
      <c r="E612" s="331"/>
      <c r="F612" s="330"/>
      <c r="G612" s="301" t="str">
        <f t="shared" si="38"/>
        <v/>
      </c>
    </row>
    <row r="613" spans="1:7" x14ac:dyDescent="0.25">
      <c r="A613" s="313" t="s">
        <v>2523</v>
      </c>
      <c r="B613" s="335" t="s">
        <v>2111</v>
      </c>
      <c r="C613" s="329"/>
      <c r="D613" s="330"/>
      <c r="E613" s="331"/>
      <c r="F613" s="330"/>
      <c r="G613" s="301" t="str">
        <f t="shared" si="38"/>
        <v/>
      </c>
    </row>
    <row r="614" spans="1:7" x14ac:dyDescent="0.25">
      <c r="A614" s="313" t="s">
        <v>2524</v>
      </c>
      <c r="B614" s="335" t="s">
        <v>720</v>
      </c>
      <c r="C614" s="329"/>
      <c r="D614" s="330"/>
      <c r="E614" s="331"/>
      <c r="F614" s="330"/>
      <c r="G614" s="301" t="str">
        <f t="shared" si="38"/>
        <v/>
      </c>
    </row>
    <row r="615" spans="1:7" x14ac:dyDescent="0.25">
      <c r="A615" s="313" t="s">
        <v>2525</v>
      </c>
      <c r="B615" s="335" t="s">
        <v>721</v>
      </c>
      <c r="C615" s="329"/>
      <c r="D615" s="330"/>
      <c r="E615" s="331"/>
      <c r="F615" s="330"/>
      <c r="G615" s="301" t="str">
        <f t="shared" si="38"/>
        <v/>
      </c>
    </row>
    <row r="616" spans="1:7" x14ac:dyDescent="0.25">
      <c r="A616" s="313" t="s">
        <v>2526</v>
      </c>
      <c r="B616" s="335" t="s">
        <v>92</v>
      </c>
      <c r="C616" s="329"/>
      <c r="D616" s="330"/>
      <c r="E616" s="331"/>
      <c r="F616" s="330"/>
      <c r="G616" s="301" t="str">
        <f t="shared" si="38"/>
        <v/>
      </c>
    </row>
    <row r="617" spans="1:7" x14ac:dyDescent="0.25">
      <c r="A617" s="313" t="s">
        <v>2527</v>
      </c>
      <c r="B617" s="335" t="s">
        <v>1937</v>
      </c>
      <c r="C617" s="329"/>
      <c r="D617" s="330"/>
      <c r="E617" s="331"/>
      <c r="F617" s="330"/>
      <c r="G617" s="301" t="str">
        <f t="shared" si="38"/>
        <v/>
      </c>
    </row>
    <row r="618" spans="1:7" x14ac:dyDescent="0.25">
      <c r="A618" s="313" t="s">
        <v>2528</v>
      </c>
      <c r="B618" s="335"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28"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85" zoomScaleNormal="80" zoomScaleSheetLayoutView="85" workbookViewId="0">
      <selection activeCell="B55" sqref="B5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45" x14ac:dyDescent="0.25">
      <c r="A6" s="1" t="s">
        <v>1114</v>
      </c>
      <c r="B6" s="39" t="s">
        <v>2791</v>
      </c>
      <c r="C6" s="333" t="s">
        <v>2792</v>
      </c>
    </row>
    <row r="7" spans="1:13" x14ac:dyDescent="0.25">
      <c r="A7" s="1" t="s">
        <v>1115</v>
      </c>
      <c r="B7" s="39" t="s">
        <v>2795</v>
      </c>
      <c r="C7" s="333" t="s">
        <v>2796</v>
      </c>
    </row>
    <row r="8" spans="1:13" x14ac:dyDescent="0.25">
      <c r="A8" s="1" t="s">
        <v>1116</v>
      </c>
      <c r="B8" s="39" t="s">
        <v>2793</v>
      </c>
      <c r="C8" s="333" t="s">
        <v>2794</v>
      </c>
    </row>
    <row r="9" spans="1:13" x14ac:dyDescent="0.25">
      <c r="A9" s="1" t="s">
        <v>1117</v>
      </c>
      <c r="B9" s="39" t="s">
        <v>1118</v>
      </c>
      <c r="C9" s="292" t="s">
        <v>2781</v>
      </c>
    </row>
    <row r="10" spans="1:13" ht="44.25" customHeight="1" x14ac:dyDescent="0.25">
      <c r="A10" s="1" t="s">
        <v>1119</v>
      </c>
      <c r="B10" s="39" t="s">
        <v>2786</v>
      </c>
      <c r="C10" s="292" t="s">
        <v>2787</v>
      </c>
    </row>
    <row r="11" spans="1:13" ht="54.75" customHeight="1" x14ac:dyDescent="0.25">
      <c r="A11" s="1" t="s">
        <v>1120</v>
      </c>
      <c r="B11" s="39" t="s">
        <v>2788</v>
      </c>
      <c r="C11" s="292" t="s">
        <v>2789</v>
      </c>
    </row>
    <row r="12" spans="1:13" ht="45" x14ac:dyDescent="0.25">
      <c r="A12" s="1" t="s">
        <v>1121</v>
      </c>
      <c r="B12" s="39" t="s">
        <v>1122</v>
      </c>
      <c r="C12" s="292" t="s">
        <v>2784</v>
      </c>
    </row>
    <row r="13" spans="1:13" x14ac:dyDescent="0.25">
      <c r="A13" s="1" t="s">
        <v>1123</v>
      </c>
      <c r="B13" s="39" t="s">
        <v>1124</v>
      </c>
      <c r="C13" s="292" t="s">
        <v>2783</v>
      </c>
    </row>
    <row r="14" spans="1:13" ht="30" x14ac:dyDescent="0.25">
      <c r="A14" s="1" t="s">
        <v>1125</v>
      </c>
      <c r="B14" s="39" t="s">
        <v>1126</v>
      </c>
      <c r="C14" s="292" t="s">
        <v>2782</v>
      </c>
    </row>
    <row r="15" spans="1:13" x14ac:dyDescent="0.25">
      <c r="A15" s="1" t="s">
        <v>1127</v>
      </c>
      <c r="B15" s="39" t="s">
        <v>1128</v>
      </c>
      <c r="C15" s="292" t="s">
        <v>2785</v>
      </c>
    </row>
    <row r="16" spans="1:13" ht="30" x14ac:dyDescent="0.25">
      <c r="A16" s="1" t="s">
        <v>1129</v>
      </c>
      <c r="B16" s="39" t="s">
        <v>1130</v>
      </c>
      <c r="C16" s="292" t="s">
        <v>2779</v>
      </c>
    </row>
    <row r="17" spans="1:13" ht="30" customHeight="1" x14ac:dyDescent="0.25">
      <c r="A17" s="1" t="s">
        <v>1131</v>
      </c>
      <c r="B17" s="43" t="s">
        <v>1132</v>
      </c>
      <c r="C17" s="292" t="s">
        <v>2780</v>
      </c>
    </row>
    <row r="18" spans="1:13" x14ac:dyDescent="0.25">
      <c r="A18" s="1" t="s">
        <v>1133</v>
      </c>
      <c r="B18" s="43" t="s">
        <v>1134</v>
      </c>
      <c r="C18" s="292" t="s">
        <v>2790</v>
      </c>
    </row>
    <row r="19" spans="1:13" s="211" customFormat="1" x14ac:dyDescent="0.25">
      <c r="A19" s="170" t="s">
        <v>2570</v>
      </c>
      <c r="B19" s="43" t="s">
        <v>1134</v>
      </c>
      <c r="C19" s="292"/>
      <c r="D19" s="2"/>
      <c r="E19" s="2"/>
      <c r="F19" s="2"/>
      <c r="G19" s="2"/>
      <c r="H19" s="2"/>
      <c r="I19" s="2"/>
      <c r="J19" s="2"/>
    </row>
    <row r="20" spans="1:13" s="211" customFormat="1" x14ac:dyDescent="0.25">
      <c r="A20" s="170" t="s">
        <v>2571</v>
      </c>
      <c r="B20" s="39" t="s">
        <v>2569</v>
      </c>
      <c r="C20" s="292" t="s">
        <v>33</v>
      </c>
      <c r="D20" s="2"/>
      <c r="E20" s="2"/>
      <c r="F20" s="2"/>
      <c r="G20" s="2"/>
      <c r="H20" s="2"/>
      <c r="I20" s="2"/>
      <c r="J20" s="2"/>
    </row>
    <row r="21" spans="1:13" s="211" customFormat="1" x14ac:dyDescent="0.25">
      <c r="A21" s="66" t="s">
        <v>1135</v>
      </c>
      <c r="B21" s="40" t="s">
        <v>1136</v>
      </c>
      <c r="C21" s="353"/>
      <c r="D21" s="2"/>
      <c r="E21" s="2"/>
      <c r="F21" s="2"/>
      <c r="G21" s="2"/>
      <c r="H21" s="2"/>
      <c r="I21" s="2"/>
      <c r="J21" s="2"/>
    </row>
    <row r="22" spans="1:13" s="211" customFormat="1" x14ac:dyDescent="0.25">
      <c r="A22" s="66" t="s">
        <v>1137</v>
      </c>
      <c r="B22" s="352"/>
      <c r="C22" s="336"/>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2234</v>
      </c>
      <c r="B26" s="71"/>
      <c r="C26" s="292"/>
    </row>
    <row r="27" spans="1:13" outlineLevel="1" x14ac:dyDescent="0.25">
      <c r="A27" s="66" t="s">
        <v>2235</v>
      </c>
      <c r="B27" s="71"/>
      <c r="C27" s="292"/>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7"/>
      <c r="C32" s="292"/>
      <c r="D32" s="2"/>
      <c r="E32" s="2"/>
      <c r="F32" s="2"/>
      <c r="G32" s="2"/>
      <c r="H32" s="2"/>
      <c r="I32" s="2"/>
      <c r="J32" s="2"/>
      <c r="K32" s="2"/>
      <c r="L32" s="2"/>
      <c r="M32" s="2"/>
    </row>
    <row r="33" spans="1:13" s="211" customFormat="1" outlineLevel="1" x14ac:dyDescent="0.25">
      <c r="A33" s="66" t="s">
        <v>1152</v>
      </c>
      <c r="B33" s="337"/>
      <c r="C33" s="292"/>
      <c r="D33" s="2"/>
      <c r="E33" s="2"/>
      <c r="F33" s="2"/>
      <c r="G33" s="2"/>
      <c r="H33" s="2"/>
      <c r="I33" s="2"/>
      <c r="J33" s="2"/>
      <c r="K33" s="2"/>
      <c r="L33" s="2"/>
      <c r="M33" s="2"/>
    </row>
    <row r="34" spans="1:13" s="211" customFormat="1" outlineLevel="1" x14ac:dyDescent="0.25">
      <c r="A34" s="66" t="s">
        <v>1470</v>
      </c>
      <c r="B34" s="337"/>
      <c r="C34" s="292"/>
      <c r="D34" s="2"/>
      <c r="E34" s="2"/>
      <c r="F34" s="2"/>
      <c r="G34" s="2"/>
      <c r="H34" s="2"/>
      <c r="I34" s="2"/>
      <c r="J34" s="2"/>
      <c r="K34" s="2"/>
      <c r="L34" s="2"/>
      <c r="M34" s="2"/>
    </row>
    <row r="35" spans="1:13" s="211" customFormat="1" outlineLevel="1" x14ac:dyDescent="0.25">
      <c r="A35" s="66" t="s">
        <v>2179</v>
      </c>
      <c r="B35" s="337"/>
      <c r="C35" s="292"/>
      <c r="D35" s="2"/>
      <c r="E35" s="2"/>
      <c r="F35" s="2"/>
      <c r="G35" s="2"/>
      <c r="H35" s="2"/>
      <c r="I35" s="2"/>
      <c r="J35" s="2"/>
      <c r="K35" s="2"/>
      <c r="L35" s="2"/>
      <c r="M35" s="2"/>
    </row>
    <row r="36" spans="1:13" s="211" customFormat="1" outlineLevel="1" x14ac:dyDescent="0.25">
      <c r="A36" s="66" t="s">
        <v>2180</v>
      </c>
      <c r="B36" s="337"/>
      <c r="C36" s="292"/>
      <c r="D36" s="2"/>
      <c r="E36" s="2"/>
      <c r="F36" s="2"/>
      <c r="G36" s="2"/>
      <c r="H36" s="2"/>
      <c r="I36" s="2"/>
      <c r="J36" s="2"/>
      <c r="K36" s="2"/>
      <c r="L36" s="2"/>
      <c r="M36" s="2"/>
    </row>
    <row r="37" spans="1:13" s="211" customFormat="1" outlineLevel="1" x14ac:dyDescent="0.25">
      <c r="A37" s="66" t="s">
        <v>2181</v>
      </c>
      <c r="B37" s="337"/>
      <c r="C37" s="292"/>
      <c r="D37" s="2"/>
      <c r="E37" s="2"/>
      <c r="F37" s="2"/>
      <c r="G37" s="2"/>
      <c r="H37" s="2"/>
      <c r="I37" s="2"/>
      <c r="J37" s="2"/>
      <c r="K37" s="2"/>
      <c r="L37" s="2"/>
      <c r="M37" s="2"/>
    </row>
    <row r="38" spans="1:13" s="211" customFormat="1" outlineLevel="1" x14ac:dyDescent="0.25">
      <c r="A38" s="66" t="s">
        <v>2182</v>
      </c>
      <c r="B38" s="337"/>
      <c r="C38" s="292"/>
      <c r="D38" s="2"/>
      <c r="E38" s="2"/>
      <c r="F38" s="2"/>
      <c r="G38" s="2"/>
      <c r="H38" s="2"/>
      <c r="I38" s="2"/>
      <c r="J38" s="2"/>
      <c r="K38" s="2"/>
      <c r="L38" s="2"/>
      <c r="M38" s="2"/>
    </row>
    <row r="39" spans="1:13" s="211" customFormat="1" outlineLevel="1" x14ac:dyDescent="0.25">
      <c r="A39" s="66" t="s">
        <v>2183</v>
      </c>
      <c r="B39" s="337"/>
      <c r="C39" s="292"/>
      <c r="D39" s="2"/>
      <c r="E39" s="2"/>
      <c r="F39" s="2"/>
      <c r="G39" s="2"/>
      <c r="H39" s="2"/>
      <c r="I39" s="2"/>
      <c r="J39" s="2"/>
      <c r="K39" s="2"/>
      <c r="L39" s="2"/>
      <c r="M39" s="2"/>
    </row>
    <row r="40" spans="1:13" s="211" customFormat="1" outlineLevel="1" x14ac:dyDescent="0.25">
      <c r="A40" s="66" t="s">
        <v>2184</v>
      </c>
      <c r="B40" s="337"/>
      <c r="C40" s="292"/>
      <c r="D40" s="2"/>
      <c r="E40" s="2"/>
      <c r="F40" s="2"/>
      <c r="G40" s="2"/>
      <c r="H40" s="2"/>
      <c r="I40" s="2"/>
      <c r="J40" s="2"/>
      <c r="K40" s="2"/>
      <c r="L40" s="2"/>
      <c r="M40" s="2"/>
    </row>
    <row r="41" spans="1:13" s="211" customFormat="1" outlineLevel="1" x14ac:dyDescent="0.25">
      <c r="A41" s="66" t="s">
        <v>2185</v>
      </c>
      <c r="B41" s="337"/>
      <c r="C41" s="292"/>
      <c r="D41" s="2"/>
      <c r="E41" s="2"/>
      <c r="F41" s="2"/>
      <c r="G41" s="2"/>
      <c r="H41" s="2"/>
      <c r="I41" s="2"/>
      <c r="J41" s="2"/>
      <c r="K41" s="2"/>
      <c r="L41" s="2"/>
      <c r="M41" s="2"/>
    </row>
    <row r="42" spans="1:13" s="211" customFormat="1" outlineLevel="1" x14ac:dyDescent="0.25">
      <c r="A42" s="66" t="s">
        <v>2186</v>
      </c>
      <c r="B42" s="337"/>
      <c r="C42" s="292"/>
      <c r="D42" s="2"/>
      <c r="E42" s="2"/>
      <c r="F42" s="2"/>
      <c r="G42" s="2"/>
      <c r="H42" s="2"/>
      <c r="I42" s="2"/>
      <c r="J42" s="2"/>
      <c r="K42" s="2"/>
      <c r="L42" s="2"/>
      <c r="M42" s="2"/>
    </row>
    <row r="43" spans="1:13" s="211" customFormat="1" outlineLevel="1" x14ac:dyDescent="0.25">
      <c r="A43" s="66" t="s">
        <v>2187</v>
      </c>
      <c r="B43" s="337"/>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8"/>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4"/>
    </row>
    <row r="54" spans="1:3" x14ac:dyDescent="0.25">
      <c r="A54" s="170" t="s">
        <v>2175</v>
      </c>
      <c r="B54" s="286"/>
      <c r="C54" s="355"/>
    </row>
    <row r="55" spans="1:3" x14ac:dyDescent="0.25">
      <c r="A55" s="170" t="s">
        <v>2176</v>
      </c>
      <c r="B55" s="286"/>
      <c r="C55" s="355"/>
    </row>
    <row r="56" spans="1:3" x14ac:dyDescent="0.25">
      <c r="A56" s="170" t="s">
        <v>2177</v>
      </c>
      <c r="B56" s="286"/>
      <c r="C56" s="355"/>
    </row>
    <row r="57" spans="1:3" x14ac:dyDescent="0.25">
      <c r="A57" s="170" t="s">
        <v>2178</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115" zoomScaleNormal="80" zoomScaleSheetLayoutView="115" workbookViewId="0">
      <selection activeCell="F12" sqref="F12"/>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6" t="s">
        <v>2659</v>
      </c>
      <c r="E3" s="366"/>
      <c r="F3" s="366"/>
      <c r="G3" s="366"/>
      <c r="H3" s="366"/>
      <c r="J3" s="345"/>
    </row>
    <row r="4" spans="2:10" ht="48" customHeight="1" x14ac:dyDescent="0.25">
      <c r="B4" s="344"/>
      <c r="D4" s="366"/>
      <c r="E4" s="366"/>
      <c r="F4" s="366"/>
      <c r="G4" s="366"/>
      <c r="H4" s="366"/>
      <c r="J4" s="345"/>
    </row>
    <row r="5" spans="2:10" x14ac:dyDescent="0.25">
      <c r="B5" s="344"/>
      <c r="E5" s="346"/>
      <c r="F5" s="347"/>
      <c r="J5" s="345"/>
    </row>
    <row r="6" spans="2:10" x14ac:dyDescent="0.25">
      <c r="B6" s="344"/>
      <c r="D6" s="367" t="s">
        <v>2660</v>
      </c>
      <c r="E6" s="367"/>
      <c r="F6" s="367"/>
      <c r="G6" s="367"/>
      <c r="H6" s="367"/>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20" sqref="D2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1440</v>
      </c>
      <c r="B1" s="368"/>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6" t="s">
        <v>2663</v>
      </c>
      <c r="D14" s="356" t="s">
        <v>2797</v>
      </c>
      <c r="E14" s="31"/>
      <c r="F14" s="31"/>
      <c r="G14" s="31"/>
      <c r="H14" s="23"/>
      <c r="L14" s="23"/>
      <c r="M14" s="23"/>
    </row>
    <row r="15" spans="1:13" x14ac:dyDescent="0.25">
      <c r="A15" s="25" t="s">
        <v>1343</v>
      </c>
      <c r="B15" s="42" t="s">
        <v>2698</v>
      </c>
      <c r="C15" s="25" t="s">
        <v>2699</v>
      </c>
      <c r="D15" s="25" t="s">
        <v>2798</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2799</v>
      </c>
      <c r="C18" s="25" t="s">
        <v>2663</v>
      </c>
      <c r="D18" s="25" t="s">
        <v>2797</v>
      </c>
      <c r="E18" s="31"/>
      <c r="F18" s="31"/>
      <c r="G18" s="31"/>
      <c r="H18" s="23"/>
      <c r="L18" s="23"/>
      <c r="M18" s="23"/>
    </row>
    <row r="19" spans="1:13" x14ac:dyDescent="0.25">
      <c r="A19" s="25" t="s">
        <v>1347</v>
      </c>
      <c r="B19" s="42" t="s">
        <v>1335</v>
      </c>
      <c r="C19" s="25" t="s">
        <v>2676</v>
      </c>
      <c r="D19" s="25" t="s">
        <v>2800</v>
      </c>
      <c r="E19" s="31"/>
      <c r="F19" s="31"/>
      <c r="G19" s="31"/>
      <c r="H19" s="23"/>
      <c r="L19" s="23"/>
      <c r="M19" s="23"/>
    </row>
    <row r="20" spans="1:13" x14ac:dyDescent="0.25">
      <c r="A20" s="25" t="s">
        <v>1348</v>
      </c>
      <c r="B20" s="42" t="s">
        <v>1336</v>
      </c>
      <c r="C20" s="25" t="s">
        <v>2685</v>
      </c>
      <c r="D20" s="25" t="s">
        <v>2801</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2682</v>
      </c>
      <c r="D24" s="25" t="s">
        <v>2802</v>
      </c>
      <c r="E24" s="31"/>
      <c r="F24" s="31"/>
      <c r="G24" s="31"/>
      <c r="H24" s="23"/>
      <c r="L24" s="23"/>
      <c r="M24" s="23"/>
    </row>
    <row r="25" spans="1:13" outlineLevel="1" x14ac:dyDescent="0.25">
      <c r="A25" s="25" t="s">
        <v>1352</v>
      </c>
      <c r="B25" s="40" t="s">
        <v>2678</v>
      </c>
      <c r="C25" s="228" t="s">
        <v>2663</v>
      </c>
      <c r="D25" s="228" t="s">
        <v>2797</v>
      </c>
      <c r="E25" s="31"/>
      <c r="F25" s="31"/>
      <c r="G25" s="31"/>
      <c r="H25" s="23"/>
      <c r="L25" s="23"/>
      <c r="M25" s="23"/>
    </row>
    <row r="26" spans="1:13" outlineLevel="1" x14ac:dyDescent="0.25">
      <c r="A26" s="25" t="s">
        <v>1355</v>
      </c>
      <c r="B26" s="290" t="s">
        <v>2681</v>
      </c>
      <c r="C26" s="292" t="s">
        <v>2682</v>
      </c>
      <c r="D26" s="292" t="s">
        <v>2802</v>
      </c>
      <c r="E26" s="31"/>
      <c r="F26" s="31"/>
      <c r="G26" s="31"/>
      <c r="H26" s="23"/>
      <c r="L26" s="23"/>
      <c r="M26" s="23"/>
    </row>
    <row r="27" spans="1:13" outlineLevel="1" x14ac:dyDescent="0.25">
      <c r="A27" s="25" t="s">
        <v>1356</v>
      </c>
      <c r="B27" s="290" t="s">
        <v>2684</v>
      </c>
      <c r="C27" s="292" t="s">
        <v>2685</v>
      </c>
      <c r="D27" s="292" t="s">
        <v>2801</v>
      </c>
      <c r="E27" s="31"/>
      <c r="F27" s="31"/>
      <c r="G27" s="31"/>
      <c r="H27" s="23"/>
      <c r="L27" s="23"/>
      <c r="M27" s="23"/>
    </row>
    <row r="28" spans="1:13" outlineLevel="1" x14ac:dyDescent="0.25">
      <c r="A28" s="25" t="s">
        <v>1357</v>
      </c>
      <c r="B28" s="290" t="s">
        <v>2696</v>
      </c>
      <c r="C28" s="292" t="s">
        <v>2697</v>
      </c>
      <c r="D28" s="292"/>
      <c r="E28" s="31"/>
      <c r="F28" s="31"/>
      <c r="G28" s="31"/>
      <c r="H28" s="23"/>
      <c r="L28" s="23"/>
      <c r="M28" s="23"/>
    </row>
    <row r="29" spans="1:13" outlineLevel="1" x14ac:dyDescent="0.25">
      <c r="A29" s="25" t="s">
        <v>1358</v>
      </c>
      <c r="B29" s="290" t="s">
        <v>2693</v>
      </c>
      <c r="C29" s="292" t="s">
        <v>2694</v>
      </c>
      <c r="D29" s="292" t="s">
        <v>2803</v>
      </c>
      <c r="E29" s="31"/>
      <c r="F29" s="31"/>
      <c r="G29" s="31"/>
      <c r="H29" s="23"/>
      <c r="L29" s="23"/>
      <c r="M29" s="23"/>
    </row>
    <row r="30" spans="1:13" outlineLevel="1" x14ac:dyDescent="0.25">
      <c r="A30" s="25" t="s">
        <v>1359</v>
      </c>
      <c r="B30" s="290" t="s">
        <v>2677</v>
      </c>
      <c r="C30" s="292" t="s">
        <v>2663</v>
      </c>
      <c r="D30" s="292" t="s">
        <v>2797</v>
      </c>
      <c r="E30" s="31"/>
      <c r="F30" s="31"/>
      <c r="G30" s="31"/>
      <c r="H30" s="23"/>
      <c r="L30" s="23"/>
      <c r="M30" s="23"/>
    </row>
    <row r="31" spans="1:13" outlineLevel="1" x14ac:dyDescent="0.25">
      <c r="A31" s="25" t="s">
        <v>1360</v>
      </c>
      <c r="B31" s="290" t="s">
        <v>2686</v>
      </c>
      <c r="C31" s="292" t="s">
        <v>2687</v>
      </c>
      <c r="D31" s="292" t="s">
        <v>2804</v>
      </c>
      <c r="E31" s="31"/>
      <c r="F31" s="31"/>
      <c r="G31" s="31"/>
      <c r="H31" s="23"/>
      <c r="L31" s="23"/>
      <c r="M31" s="23"/>
    </row>
    <row r="32" spans="1:13" outlineLevel="1" x14ac:dyDescent="0.25">
      <c r="A32" s="25" t="s">
        <v>1361</v>
      </c>
      <c r="B32" s="290" t="s">
        <v>2689</v>
      </c>
      <c r="C32" s="292" t="s">
        <v>2690</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7"/>
      <c r="C35" s="357"/>
      <c r="D35" s="357"/>
      <c r="E35" s="357"/>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18.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85.494600000000005</v>
      </c>
      <c r="H75" s="23"/>
    </row>
    <row r="76" spans="1:14" x14ac:dyDescent="0.25">
      <c r="A76" s="25" t="s">
        <v>1403</v>
      </c>
      <c r="B76" s="25" t="s">
        <v>1435</v>
      </c>
      <c r="C76" s="254">
        <v>275.35700000000003</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6D52F787C35848AAE3BC25690003AD" ma:contentTypeVersion="6" ma:contentTypeDescription="Een nieuw document maken." ma:contentTypeScope="" ma:versionID="856b748460124538adbdd7b234d1f87c">
  <xsd:schema xmlns:xsd="http://www.w3.org/2001/XMLSchema" xmlns:xs="http://www.w3.org/2001/XMLSchema" xmlns:p="http://schemas.microsoft.com/office/2006/metadata/properties" xmlns:ns2="6517fe83-43aa-4e07-a6cc-e472b04288af" xmlns:ns3="3b01247c-ac89-4464-a6b4-0351f320b025" targetNamespace="http://schemas.microsoft.com/office/2006/metadata/properties" ma:root="true" ma:fieldsID="27106b19e0f1e96503bb9ecf52181ae9" ns2:_="" ns3:_="">
    <xsd:import namespace="6517fe83-43aa-4e07-a6cc-e472b04288af"/>
    <xsd:import namespace="3b01247c-ac89-4464-a6b4-0351f320b0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7fe83-43aa-4e07-a6cc-e472b0428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1247c-ac89-4464-a6b4-0351f320b02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7DB3C2-2B7F-4AE7-ADA1-73D8A1A180AA}"/>
</file>

<file path=customXml/itemProps2.xml><?xml version="1.0" encoding="utf-8"?>
<ds:datastoreItem xmlns:ds="http://schemas.openxmlformats.org/officeDocument/2006/customXml" ds:itemID="{9F57320C-8484-4B9C-8FC6-F325FD8B95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2023-06-19T14:01:32Z</dcterms:created>
  <dcterms:modified xsi:type="dcterms:W3CDTF">2023-06-19T16:32:02Z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