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Capital Markets Services\83418 AEGON SB\Reporting\2022\06\Draft\"/>
    </mc:Choice>
  </mc:AlternateContent>
  <xr:revisionPtr revIDLastSave="0" documentId="13_ncr:1_{38AC3D81-E11F-4EC6-AB0E-189C62A52732}" xr6:coauthVersionLast="47" xr6:coauthVersionMax="47" xr10:uidLastSave="{00000000-0000-0000-0000-000000000000}"/>
  <bookViews>
    <workbookView xWindow="30" yWindow="30" windowWidth="21600" windowHeight="11385" tabRatio="879" firstSheet="6" activeTab="6"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16" i="19"/>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F598" i="19"/>
  <c r="F616" i="19" s="1"/>
  <c r="D595" i="19"/>
  <c r="C595" i="19"/>
  <c r="G594" i="19"/>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D496" i="19"/>
  <c r="C496" i="19"/>
  <c r="G495" i="19"/>
  <c r="F495" i="19"/>
  <c r="G494" i="19"/>
  <c r="F494" i="19"/>
  <c r="G493" i="19"/>
  <c r="F493" i="19"/>
  <c r="G492" i="19"/>
  <c r="F492" i="19"/>
  <c r="G491" i="19"/>
  <c r="F491" i="19"/>
  <c r="G490" i="19"/>
  <c r="F490" i="19"/>
  <c r="G489" i="19"/>
  <c r="F489" i="19"/>
  <c r="G488" i="19"/>
  <c r="G496" i="19" s="1"/>
  <c r="F488" i="19"/>
  <c r="F496" i="19" s="1"/>
  <c r="D474" i="19"/>
  <c r="C474" i="19"/>
  <c r="G473" i="19"/>
  <c r="F473" i="19"/>
  <c r="G472" i="19"/>
  <c r="F472" i="19"/>
  <c r="G471" i="19"/>
  <c r="F471" i="19"/>
  <c r="G470" i="19"/>
  <c r="F470" i="19"/>
  <c r="G469" i="19"/>
  <c r="F469" i="19"/>
  <c r="G468" i="19"/>
  <c r="F468" i="19"/>
  <c r="G467" i="19"/>
  <c r="F467" i="19"/>
  <c r="G466" i="19"/>
  <c r="G474" i="19" s="1"/>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9" i="19"/>
  <c r="F35" i="19"/>
  <c r="F31" i="19"/>
  <c r="C30" i="19"/>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4" i="11" s="1"/>
  <c r="C179" i="11"/>
  <c r="F185" i="11" s="1"/>
  <c r="G178" i="11"/>
  <c r="F178" i="11"/>
  <c r="G177" i="11"/>
  <c r="F177" i="11"/>
  <c r="G176" i="11"/>
  <c r="F176" i="11"/>
  <c r="G175" i="11"/>
  <c r="F175" i="11"/>
  <c r="G174" i="11"/>
  <c r="F174" i="11"/>
  <c r="G173" i="11"/>
  <c r="F173" i="11"/>
  <c r="G172" i="11"/>
  <c r="F172" i="11"/>
  <c r="G171" i="11"/>
  <c r="G179" i="11" s="1"/>
  <c r="F171" i="11"/>
  <c r="F179" i="11" s="1"/>
  <c r="G163" i="11"/>
  <c r="G161" i="11"/>
  <c r="G159" i="11"/>
  <c r="G157" i="11"/>
  <c r="D157" i="11"/>
  <c r="G162" i="11" s="1"/>
  <c r="C157" i="11"/>
  <c r="F163" i="11" s="1"/>
  <c r="G156" i="11"/>
  <c r="F156" i="11"/>
  <c r="G155" i="11"/>
  <c r="F155" i="11"/>
  <c r="G154" i="11"/>
  <c r="F154" i="11"/>
  <c r="G153" i="11"/>
  <c r="F153" i="11"/>
  <c r="G152" i="11"/>
  <c r="F152" i="11"/>
  <c r="G151" i="11"/>
  <c r="F151" i="11"/>
  <c r="G150" i="11"/>
  <c r="F150" i="11"/>
  <c r="G149" i="1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598" i="9"/>
  <c r="D598" i="9"/>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G576" i="9"/>
  <c r="F576" i="9"/>
  <c r="G575" i="9"/>
  <c r="F575" i="9"/>
  <c r="G574" i="9"/>
  <c r="F574" i="9"/>
  <c r="G573" i="9"/>
  <c r="G577" i="9" s="1"/>
  <c r="F573" i="9"/>
  <c r="F577" i="9" s="1"/>
  <c r="G570" i="9"/>
  <c r="D570" i="9"/>
  <c r="C570" i="9"/>
  <c r="G569" i="9"/>
  <c r="F569" i="9"/>
  <c r="G568" i="9"/>
  <c r="F568" i="9"/>
  <c r="G567" i="9"/>
  <c r="F567" i="9"/>
  <c r="G566" i="9"/>
  <c r="F566" i="9"/>
  <c r="G565" i="9"/>
  <c r="F565" i="9"/>
  <c r="G564" i="9"/>
  <c r="F564" i="9"/>
  <c r="G563" i="9"/>
  <c r="F563" i="9"/>
  <c r="G562" i="9"/>
  <c r="F562" i="9"/>
  <c r="G561" i="9"/>
  <c r="F561" i="9"/>
  <c r="G560" i="9"/>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G532"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F514" i="9"/>
  <c r="F532" i="9" s="1"/>
  <c r="D475" i="9"/>
  <c r="G480" i="9" s="1"/>
  <c r="C475" i="9"/>
  <c r="F481" i="9" s="1"/>
  <c r="G474" i="9"/>
  <c r="F474" i="9"/>
  <c r="G473" i="9"/>
  <c r="F473" i="9"/>
  <c r="G472" i="9"/>
  <c r="F472" i="9"/>
  <c r="G471" i="9"/>
  <c r="F471" i="9"/>
  <c r="G470" i="9"/>
  <c r="F470" i="9"/>
  <c r="G469" i="9"/>
  <c r="F469" i="9"/>
  <c r="G468" i="9"/>
  <c r="F468" i="9"/>
  <c r="G467" i="9"/>
  <c r="G475" i="9" s="1"/>
  <c r="F467" i="9"/>
  <c r="F475" i="9" s="1"/>
  <c r="G459" i="9"/>
  <c r="G457" i="9"/>
  <c r="G455" i="9"/>
  <c r="G453" i="9"/>
  <c r="D453" i="9"/>
  <c r="G458" i="9" s="1"/>
  <c r="C453" i="9"/>
  <c r="F459" i="9" s="1"/>
  <c r="G452" i="9"/>
  <c r="F452" i="9"/>
  <c r="G451" i="9"/>
  <c r="F451" i="9"/>
  <c r="G450" i="9"/>
  <c r="F450" i="9"/>
  <c r="G449" i="9"/>
  <c r="F449" i="9"/>
  <c r="G448" i="9"/>
  <c r="F448" i="9"/>
  <c r="G447" i="9"/>
  <c r="F447" i="9"/>
  <c r="G446" i="9"/>
  <c r="F446" i="9"/>
  <c r="G445" i="9"/>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G381" i="9"/>
  <c r="D381" i="9"/>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F357" i="9"/>
  <c r="G356" i="9"/>
  <c r="G360" i="9" s="1"/>
  <c r="F356" i="9"/>
  <c r="F360" i="9" s="1"/>
  <c r="G353" i="9"/>
  <c r="D353" i="9"/>
  <c r="C353" i="9"/>
  <c r="G352" i="9"/>
  <c r="F352" i="9"/>
  <c r="G351" i="9"/>
  <c r="F351" i="9"/>
  <c r="G350" i="9"/>
  <c r="F350" i="9"/>
  <c r="G349" i="9"/>
  <c r="F349" i="9"/>
  <c r="G348" i="9"/>
  <c r="F348" i="9"/>
  <c r="G347" i="9"/>
  <c r="F347" i="9"/>
  <c r="G346" i="9"/>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G328" i="9"/>
  <c r="D328" i="9"/>
  <c r="C328" i="9"/>
  <c r="G310" i="9"/>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G17" i="22" s="1"/>
  <c r="D28" i="9"/>
  <c r="C15" i="9"/>
  <c r="F25" i="9" s="1"/>
  <c r="F13" i="9"/>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5" i="8"/>
  <c r="F203" i="8"/>
  <c r="F201" i="8"/>
  <c r="F199" i="8"/>
  <c r="F197" i="8"/>
  <c r="F195" i="8"/>
  <c r="F193" i="8"/>
  <c r="C179" i="8"/>
  <c r="F187" i="8" s="1"/>
  <c r="F177" i="8"/>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293" i="8"/>
  <c r="C292" i="8"/>
  <c r="C293" i="8"/>
  <c r="C290" i="8"/>
  <c r="D300" i="8"/>
  <c r="F292" i="8"/>
  <c r="D290" i="8"/>
  <c r="D292" i="8"/>
  <c r="C300" i="8"/>
  <c r="G105" i="8" l="1"/>
  <c r="G103" i="8"/>
  <c r="G101" i="8"/>
  <c r="G98" i="8"/>
  <c r="G96" i="8"/>
  <c r="G94" i="8"/>
  <c r="G104" i="8"/>
  <c r="G102" i="8"/>
  <c r="G99" i="8"/>
  <c r="G97" i="8"/>
  <c r="G95" i="8"/>
  <c r="G93" i="8"/>
  <c r="G100" i="8" s="1"/>
  <c r="F12" i="9"/>
  <c r="F14" i="9"/>
  <c r="F17" i="9"/>
  <c r="F19" i="9"/>
  <c r="F21" i="9"/>
  <c r="F23" i="9"/>
  <c r="F228" i="9"/>
  <c r="F229" i="9"/>
  <c r="F230" i="9"/>
  <c r="F231" i="9"/>
  <c r="F232" i="9"/>
  <c r="F255" i="9"/>
  <c r="F254" i="9"/>
  <c r="F253" i="9"/>
  <c r="F252" i="9"/>
  <c r="F250" i="9"/>
  <c r="F251" i="9"/>
  <c r="G252" i="9"/>
  <c r="G254" i="9"/>
  <c r="G454" i="9"/>
  <c r="G456" i="9"/>
  <c r="G477" i="9"/>
  <c r="G479" i="9"/>
  <c r="G481" i="9"/>
  <c r="F41" i="10"/>
  <c r="F39" i="10"/>
  <c r="F42" i="10" s="1"/>
  <c r="G158" i="11"/>
  <c r="G160" i="11"/>
  <c r="G181" i="11"/>
  <c r="G183" i="11"/>
  <c r="G185" i="11"/>
  <c r="G17" i="19"/>
  <c r="F38" i="19"/>
  <c r="F36" i="19"/>
  <c r="F34" i="19"/>
  <c r="F32" i="19"/>
  <c r="F29" i="19"/>
  <c r="F27" i="19"/>
  <c r="F30" i="19" s="1"/>
  <c r="F33" i="19"/>
  <c r="F37" i="19"/>
  <c r="G593" i="19"/>
  <c r="G591" i="19"/>
  <c r="F130" i="8"/>
  <c r="F131" i="8"/>
  <c r="F132" i="8"/>
  <c r="F133" i="8"/>
  <c r="F134" i="8"/>
  <c r="F135" i="8"/>
  <c r="F156" i="8"/>
  <c r="F157" i="8"/>
  <c r="F158" i="8"/>
  <c r="F159" i="8"/>
  <c r="F160" i="8"/>
  <c r="F161" i="8"/>
  <c r="F180" i="8"/>
  <c r="F182" i="8"/>
  <c r="F184" i="8"/>
  <c r="F186" i="8"/>
  <c r="F209" i="8"/>
  <c r="F211" i="8"/>
  <c r="F213" i="8"/>
  <c r="F215" i="8"/>
  <c r="F59" i="8"/>
  <c r="F61" i="8"/>
  <c r="F79" i="8"/>
  <c r="F102" i="8"/>
  <c r="G130" i="8"/>
  <c r="G131" i="8"/>
  <c r="G132" i="8"/>
  <c r="G133" i="8"/>
  <c r="G134" i="8"/>
  <c r="G135" i="8"/>
  <c r="G156" i="8"/>
  <c r="G157" i="8"/>
  <c r="G158" i="8"/>
  <c r="G159" i="8"/>
  <c r="G160" i="8"/>
  <c r="G161" i="8"/>
  <c r="F175" i="8"/>
  <c r="F178" i="8"/>
  <c r="F179" i="8" s="1"/>
  <c r="F181" i="8"/>
  <c r="F183" i="8"/>
  <c r="F185" i="8"/>
  <c r="F194" i="8"/>
  <c r="F208" i="8" s="1"/>
  <c r="F196" i="8"/>
  <c r="F198" i="8"/>
  <c r="F200" i="8"/>
  <c r="F202" i="8"/>
  <c r="F204" i="8"/>
  <c r="F206" i="8"/>
  <c r="F210" i="8"/>
  <c r="F212" i="8"/>
  <c r="F17" i="22"/>
  <c r="F18" i="19"/>
  <c r="F17" i="19"/>
  <c r="F16" i="19"/>
  <c r="F16" i="9"/>
  <c r="F18" i="9"/>
  <c r="F20" i="9"/>
  <c r="F22" i="9"/>
  <c r="F24" i="9"/>
  <c r="F26" i="9"/>
  <c r="G228" i="9"/>
  <c r="G229" i="9"/>
  <c r="G230" i="9"/>
  <c r="G231" i="9"/>
  <c r="G232" i="9"/>
  <c r="G250" i="9"/>
  <c r="G251" i="9"/>
  <c r="G253" i="9"/>
  <c r="G476" i="9"/>
  <c r="G478" i="9"/>
  <c r="G180" i="11"/>
  <c r="G182" i="11"/>
  <c r="G16" i="19"/>
  <c r="G19" i="19" s="1"/>
  <c r="G18" i="19"/>
  <c r="G592" i="19"/>
  <c r="F454" i="9"/>
  <c r="F455" i="9"/>
  <c r="F456" i="9"/>
  <c r="F457" i="9"/>
  <c r="F458" i="9"/>
  <c r="F476" i="9"/>
  <c r="F477" i="9"/>
  <c r="F478" i="9"/>
  <c r="F479" i="9"/>
  <c r="F480" i="9"/>
  <c r="F153" i="10"/>
  <c r="F155" i="10"/>
  <c r="F157" i="10"/>
  <c r="F158" i="11"/>
  <c r="F159" i="11"/>
  <c r="F160" i="11"/>
  <c r="F161" i="11"/>
  <c r="F162" i="11"/>
  <c r="F180" i="11"/>
  <c r="F181" i="11"/>
  <c r="F182" i="11"/>
  <c r="F183" i="11"/>
  <c r="F184" i="11"/>
  <c r="G595" i="19" l="1"/>
  <c r="F19" i="19"/>
  <c r="F207" i="8"/>
  <c r="F15" i="9"/>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<sst xmlns="http://schemas.openxmlformats.org/spreadsheetml/2006/main" count="3762" uniqueCount="2721">
  <si>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</si>
  <si>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</si>
  <si>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</si>
  <si>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</si>
  <si>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</si>
  <si>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</si>
  <si>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</si>
  <si>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</si>
  <si>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</si>
  <si>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</si>
  <si>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</si>
  <si>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</si>
  <si>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</si>
  <si>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</si>
  <si>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</si>
  <si>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</si>
  <si>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</si>
  <si>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</si>
  <si>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</si>
  <si>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</si>
  <si>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</si>
  <si>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</si>
  <si>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</si>
  <si>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</si>
  <si>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</si>
  <si>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</si>
  <si>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</si>
  <si>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</si>
  <si>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</si>
  <si>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</si>
  <si>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</si>
  <si>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</si>
  <si>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</si>
  <si>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</si>
  <si>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</si>
  <si>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</si>
  <si>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</si>
  <si>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</si>
  <si>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</si>
  <si>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</si>
  <si>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</si>
  <si>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</si>
  <si>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</si>
  <si>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</si>
  <si>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</si>
  <si>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</si>
  <si>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</si>
  <si>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</si>
  <si>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</si>
  <si>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</si>
  <si>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</si>
  <si>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</si>
  <si>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</si>
  <si>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</si>
  <si>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</si>
  <si>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</si>
  <si>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</si>
  <si>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</si>
  <si>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</si>
  <si>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</si>
  <si>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</si>
  <si>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</si>
  <si>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</si>
  <si>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</si>
  <si>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</si>
  <si>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</si>
  <si>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</si>
  <si>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</si>
  <si>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</si>
  <si>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</si>
  <si>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</si>
  <si>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</si>
  <si>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</si>
  <si>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</si>
  <si>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</si>
  <si>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</si>
  <si>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</si>
  <si>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</si>
  <si>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</si>
  <si>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</si>
  <si>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</si>
  <si>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</si>
  <si>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</si>
  <si>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</si>
  <si>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</si>
  <si>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</si>
  <si>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</si>
  <si>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</si>
  <si>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</si>
  <si>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</si>
  <si>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</si>
  <si>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</si>
  <si>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</si>
  <si>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</si>
  <si>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</si>
  <si>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</si>
  <si>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</si>
  <si>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</si>
  <si>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</si>
  <si>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</si>
  <si>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</si>
  <si>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</si>
  <si>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</si>
  <si>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</si>
  <si>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</si>
  <si>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</si>
  <si>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</si>
  <si>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</si>
  <si>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</si>
  <si>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</si>
  <si>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</si>
  <si>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</si>
  <si>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</si>
  <si>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</si>
  <si>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</si>
  <si>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</si>
  <si>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</si>
  <si>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</si>
  <si>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</si>
  <si>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</si>
  <si>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</si>
  <si>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</si>
  <si>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</si>
  <si>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</si>
  <si>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</si>
  <si>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</si>
  <si>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</si>
  <si>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</si>
  <si>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</si>
  <si>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</si>
  <si>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</si>
  <si>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</si>
  <si>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</si>
  <si>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</si>
  <si>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</si>
  <si>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</si>
  <si>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</si>
  <si>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</si>
  <si>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</si>
  <si>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</si>
  <si>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</si>
  <si>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</si>
  <si>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</si>
  <si>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</si>
  <si>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</si>
  <si>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</si>
  <si>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</si>
  <si>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</si>
  <si>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</si>
  <si>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</si>
  <si>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</si>
  <si>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</si>
  <si>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</si>
  <si>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</si>
  <si>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</si>
  <si>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</si>
  <si>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</si>
  <si>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</si>
  <si>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</si>
  <si>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</si>
  <si>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</si>
  <si>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</si>
  <si>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</si>
  <si>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</si>
  <si>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</si>
  <si>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</si>
  <si>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</si>
  <si>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</si>
  <si>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</si>
  <si>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</si>
  <si>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</si>
  <si>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</si>
  <si>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</si>
  <si>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</si>
  <si>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</si>
  <si>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</si>
  <si>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</si>
  <si>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</si>
  <si>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</si>
  <si>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</si>
  <si>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</si>
  <si>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</si>
  <si>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</si>
  <si>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</si>
  <si>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</si>
  <si>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</si>
  <si>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</si>
  <si>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</si>
  <si>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</si>
  <si>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</si>
  <si>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</si>
  <si>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</si>
  <si>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</si>
  <si>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</si>
  <si>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</si>
  <si>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</si>
  <si>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</si>
  <si>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</si>
  <si>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</si>
  <si>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</si>
  <si>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</si>
  <si>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</si>
  <si>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</si>
  <si>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</si>
  <si>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</si>
  <si>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</si>
  <si>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</si>
  <si>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</si>
  <si>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</si>
  <si>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</si>
  <si>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</si>
  <si>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</si>
  <si>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</si>
  <si>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</si>
  <si>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</si>
  <si>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</si>
  <si>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</si>
  <si>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</si>
  <si>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</si>
  <si>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</si>
  <si>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</si>
  <si>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</si>
  <si>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</si>
  <si>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</si>
  <si>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</si>
  <si>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</si>
  <si>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</si>
  <si>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</si>
  <si>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</si>
  <si>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</si>
  <si>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</si>
  <si>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</si>
  <si>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</si>
  <si>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</si>
  <si>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</si>
  <si>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</si>
  <si>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</si>
  <si>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</si>
  <si>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</si>
  <si>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</si>
  <si>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</si>
  <si>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</si>
  <si>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</si>
  <si>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</si>
  <si>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</si>
  <si>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</si>
  <si>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</si>
  <si>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</si>
  <si>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</si>
  <si>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</si>
  <si>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</si>
  <si>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</si>
  <si>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</si>
  <si>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</si>
  <si>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</si>
  <si>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</si>
  <si>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</si>
  <si>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</si>
  <si>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</si>
  <si>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</si>
  <si>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</si>
  <si>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</si>
  <si>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</si>
  <si>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</si>
  <si>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</si>
  <si>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</si>
  <si>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</si>
  <si>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</si>
  <si>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</si>
  <si>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</si>
  <si>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</si>
  <si>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</si>
  <si>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</si>
  <si>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</si>
  <si>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</si>
  <si>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</si>
  <si>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</si>
  <si>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</si>
  <si>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</si>
  <si>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</si>
  <si>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</si>
  <si>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</si>
  <si>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</si>
  <si>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</si>
  <si>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</si>
  <si>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</si>
  <si>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</si>
  <si>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</si>
  <si>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</si>
  <si>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</si>
  <si>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</si>
  <si>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</si>
  <si>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</si>
  <si>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</si>
  <si>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</si>
  <si>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</si>
  <si>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</si>
  <si>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</si>
  <si>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</si>
  <si>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</si>
  <si>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</si>
  <si>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</si>
  <si>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</si>
  <si>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</si>
  <si>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</si>
  <si>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</si>
  <si>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</si>
  <si>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</si>
  <si>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</si>
  <si>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</si>
  <si>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</si>
  <si>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</si>
  <si>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</si>
  <si>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</si>
  <si>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</si>
  <si>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</si>
  <si>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</si>
  <si>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</si>
  <si>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</si>
  <si>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</si>
  <si>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</si>
  <si>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</si>
  <si>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</si>
  <si>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</si>
  <si>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</si>
  <si>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</si>
  <si>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</si>
  <si>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</si>
  <si>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</si>
  <si>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</si>
  <si>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</si>
  <si>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</si>
  <si>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</si>
  <si>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</si>
  <si>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</si>
  <si>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</si>
  <si>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</si>
  <si>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</si>
  <si>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</si>
  <si>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</si>
  <si>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</si>
  <si>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</si>
  <si>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</si>
  <si>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</si>
  <si>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</si>
  <si>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</si>
  <si>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</si>
  <si>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</si>
  <si>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</si>
  <si>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</si>
  <si>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</si>
  <si>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</si>
  <si>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</si>
  <si>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</si>
  <si>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</si>
  <si>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</si>
  <si>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</si>
  <si>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</si>
  <si>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</si>
  <si>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</si>
  <si>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</si>
  <si>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</si>
  <si>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</si>
  <si>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</si>
  <si>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</si>
  <si>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</si>
  <si>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</si>
  <si>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</si>
  <si>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</si>
  <si>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</si>
  <si>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</si>
  <si>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</si>
  <si>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</si>
  <si>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</si>
  <si>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</si>
  <si>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</si>
  <si>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</si>
  <si>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</si>
  <si>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</si>
  <si>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</si>
  <si>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</si>
  <si>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</si>
  <si>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</si>
  <si>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</si>
  <si>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</si>
  <si>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</si>
  <si>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</si>
  <si>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</si>
  <si>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</si>
  <si>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</si>
  <si>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</si>
  <si>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</si>
  <si>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</si>
  <si>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</si>
  <si>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</si>
  <si>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</si>
  <si>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</si>
  <si>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</si>
  <si>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</si>
  <si>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</si>
  <si>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</si>
  <si>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</si>
  <si>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</si>
  <si>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</si>
  <si>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</si>
  <si>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</si>
  <si>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</si>
  <si>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</si>
  <si>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</si>
  <si>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</si>
  <si>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</si>
  <si>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</si>
  <si>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</si>
  <si>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</si>
  <si>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</si>
  <si>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</si>
  <si>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</si>
  <si>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</si>
  <si>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</si>
  <si>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</si>
  <si>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</si>
  <si>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</si>
  <si>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</si>
  <si>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</si>
  <si>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</si>
  <si>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</si>
  <si>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</si>
  <si>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</si>
  <si>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</si>
  <si>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</si>
  <si>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</si>
  <si>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</si>
  <si>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</si>
  <si>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</si>
  <si>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</si>
  <si>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</si>
  <si>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</si>
  <si>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</si>
  <si>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</si>
  <si>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</si>
  <si>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</si>
  <si>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</si>
  <si>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</si>
  <si>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</si>
  <si>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</si>
  <si>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</si>
  <si>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</si>
  <si>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</si>
  <si>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</si>
  <si>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</si>
  <si>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</si>
  <si>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</si>
  <si>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</si>
  <si>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</si>
  <si>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</si>
  <si>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</si>
  <si>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</si>
  <si>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</si>
  <si>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</si>
  <si>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</si>
  <si>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</si>
  <si>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</si>
  <si>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</si>
  <si>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</si>
  <si>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</si>
  <si>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</si>
  <si>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</si>
  <si>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</si>
  <si>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</si>
  <si>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</si>
  <si>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</si>
  <si>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</si>
  <si>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</si>
  <si>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</si>
  <si>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</si>
  <si>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</si>
  <si>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</si>
  <si>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</si>
  <si>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</si>
  <si>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</si>
  <si>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</si>
  <si>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</si>
  <si>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</si>
  <si>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</si>
  <si>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</si>
  <si>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</si>
  <si>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</si>
  <si>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</si>
  <si>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</si>
  <si>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</si>
  <si>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</si>
  <si>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</si>
  <si>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</si>
  <si>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</si>
  <si>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</si>
  <si>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</si>
  <si>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</si>
  <si>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</si>
  <si>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</si>
  <si>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</si>
  <si>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</si>
  <si>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</si>
  <si>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</si>
  <si>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</si>
  <si>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</si>
  <si>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</si>
  <si>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</si>
  <si>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</si>
  <si>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</si>
  <si>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</si>
  <si>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</si>
  <si>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</si>
  <si>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</si>
  <si>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</si>
  <si>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</si>
  <si>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</si>
  <si>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</si>
  <si>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</si>
  <si>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</si>
  <si>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</si>
  <si>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</si>
  <si>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</si>
  <si>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</si>
  <si>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</si>
  <si>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</si>
  <si>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</si>
  <si>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</si>
  <si>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</si>
  <si>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</si>
  <si>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</si>
  <si>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</si>
  <si>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</si>
  <si>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</si>
  <si>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</si>
  <si>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</si>
  <si>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</si>
  <si>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</si>
  <si>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</si>
  <si>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</si>
  <si>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</si>
  <si>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</si>
  <si>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</si>
  <si>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</si>
  <si>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</si>
  <si>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</si>
  <si>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</si>
  <si>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</si>
  <si>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</si>
  <si>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</si>
  <si>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</si>
  <si>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</si>
  <si>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</si>
  <si>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</si>
  <si>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</si>
  <si>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</si>
  <si>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</si>
  <si>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</si>
  <si>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</si>
  <si>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</si>
  <si>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</si>
  <si>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</si>
  <si>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</si>
  <si>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</si>
  <si>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</si>
  <si>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</si>
  <si>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</si>
  <si>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</si>
  <si>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</si>
  <si>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</si>
  <si>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</si>
  <si>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</si>
  <si>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</si>
  <si>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</si>
  <si>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</si>
  <si>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</si>
  <si>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</si>
  <si>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</si>
  <si>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</si>
  <si>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</si>
  <si>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</si>
  <si>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</si>
  <si>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</si>
  <si>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</si>
  <si>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</si>
  <si>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</si>
  <si>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</si>
  <si>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</si>
  <si>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</si>
  <si>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</si>
  <si>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</si>
  <si>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</si>
  <si>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</si>
  <si>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</si>
  <si>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</si>
  <si>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</si>
  <si>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</si>
  <si>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</si>
  <si>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</si>
  <si>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</si>
  <si>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</si>
  <si>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</si>
  <si>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</si>
  <si>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</si>
  <si>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</si>
  <si>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</si>
  <si>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</si>
  <si>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</si>
  <si>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</si>
  <si>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</si>
  <si>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</si>
  <si>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</si>
  <si>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</si>
  <si>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</si>
  <si>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</si>
  <si>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</si>
  <si>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</si>
  <si>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</si>
  <si>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</si>
  <si>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</si>
  <si>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</si>
  <si>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</si>
  <si>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</si>
  <si>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</si>
  <si>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</si>
  <si>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</si>
  <si>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</si>
  <si>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</si>
  <si>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</si>
  <si>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</si>
  <si>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</si>
  <si>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</si>
  <si>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</si>
  <si>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</si>
  <si>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</si>
  <si>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</si>
  <si>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</si>
  <si>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</si>
  <si>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</si>
  <si>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</si>
  <si>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</si>
  <si>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</si>
  <si>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</si>
  <si>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</si>
  <si>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</si>
  <si>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</si>
  <si>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</si>
  <si>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</si>
  <si>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</si>
  <si>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</si>
  <si>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</si>
  <si>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</si>
  <si>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</si>
  <si>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</si>
  <si>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</si>
  <si>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</si>
  <si>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</si>
  <si>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</si>
  <si>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</si>
  <si>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</si>
  <si>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</si>
  <si>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</si>
  <si>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</si>
  <si>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</si>
  <si>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</si>
  <si>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</si>
  <si>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</si>
  <si>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</si>
  <si>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</si>
  <si>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</si>
  <si>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</si>
  <si>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</si>
  <si>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</si>
  <si>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</si>
  <si>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</si>
  <si>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</si>
  <si>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</si>
  <si>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</si>
  <si>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</si>
  <si>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</si>
  <si>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</si>
  <si>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</si>
  <si>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</si>
  <si>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</si>
  <si>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</si>
  <si>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</si>
  <si>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</si>
  <si>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</si>
  <si>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</si>
  <si>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</si>
  <si>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</si>
  <si>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</si>
  <si>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</si>
  <si>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</si>
  <si>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</si>
  <si>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</si>
  <si>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</si>
  <si>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</si>
  <si>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</si>
  <si>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</si>
  <si>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</si>
  <si>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</si>
  <si>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</si>
  <si>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</si>
  <si>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</si>
  <si>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</si>
  <si>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</si>
  <si>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</si>
  <si>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</si>
  <si>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</si>
  <si>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</si>
  <si>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</si>
  <si>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</si>
  <si>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</si>
  <si>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</si>
  <si>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</si>
  <si>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</si>
  <si>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</si>
  <si>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</si>
  <si>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</si>
  <si>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</si>
  <si>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</si>
  <si>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</si>
  <si>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</si>
  <si>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</si>
  <si>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</si>
  <si>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</si>
  <si>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</si>
  <si>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</si>
  <si>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</si>
  <si>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</si>
  <si>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</si>
  <si>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</si>
  <si>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</si>
  <si>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</si>
  <si>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</si>
  <si>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</si>
  <si>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</si>
  <si>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</si>
  <si>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</si>
  <si>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</si>
  <si>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</si>
  <si>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</si>
  <si>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</si>
  <si>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</si>
  <si>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</si>
  <si>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</si>
  <si>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</si>
  <si>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</si>
  <si>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</si>
  <si>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</si>
  <si>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</si>
  <si>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</si>
  <si>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</si>
  <si>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</si>
  <si>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</si>
  <si>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</si>
  <si>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</si>
  <si>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</si>
  <si>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</si>
  <si>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</si>
  <si>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</si>
  <si>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</si>
  <si>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</si>
  <si>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</si>
  <si>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</si>
  <si>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</si>
  <si>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</si>
  <si>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</si>
  <si>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</si>
  <si>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</si>
  <si>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</si>
  <si>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</si>
  <si>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</si>
  <si>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</si>
  <si>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</si>
  <si>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</si>
  <si>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</si>
  <si>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</si>
  <si>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</si>
  <si>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</si>
  <si>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</si>
  <si>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</si>
  <si>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</si>
  <si>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</si>
  <si>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</si>
  <si>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</si>
  <si>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</si>
  <si>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</si>
  <si>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</si>
  <si>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</si>
  <si>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</si>
  <si>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</si>
  <si>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</si>
  <si>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</si>
  <si>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</si>
  <si>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</si>
  <si>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</si>
  <si>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</si>
  <si>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</si>
  <si>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</si>
  <si>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</si>
  <si>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</si>
  <si>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</si>
  <si>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</si>
  <si>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</si>
  <si>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</si>
  <si>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</si>
  <si>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</si>
  <si>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</si>
  <si>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</si>
  <si>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</si>
  <si>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</si>
  <si>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</si>
  <si>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</si>
  <si>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</si>
  <si>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</si>
  <si>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</si>
  <si>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</si>
  <si>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</si>
  <si>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</si>
  <si>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</si>
  <si>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</si>
  <si>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</si>
  <si>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</si>
  <si>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</si>
  <si>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</si>
  <si>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</si>
  <si>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</si>
  <si>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</si>
  <si>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</si>
  <si>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</si>
  <si>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</si>
  <si>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</si>
  <si>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</si>
  <si>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</si>
  <si>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</si>
  <si>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</si>
  <si>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</si>
  <si>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</si>
  <si>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</si>
  <si>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</si>
  <si>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</si>
  <si>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</si>
  <si>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</si>
  <si>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</si>
  <si>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</si>
  <si>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</si>
  <si>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</si>
  <si>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</si>
  <si>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</si>
  <si>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</si>
  <si>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</si>
  <si>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</si>
  <si>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</si>
  <si>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</si>
  <si>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</si>
  <si>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</si>
  <si>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</si>
  <si>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</si>
  <si>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</si>
  <si>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</si>
  <si>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</si>
  <si>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</si>
  <si>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</si>
  <si>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</si>
  <si>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</si>
  <si>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</si>
  <si>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</si>
  <si>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</si>
  <si>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</si>
  <si>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</si>
  <si>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</si>
  <si>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</si>
  <si>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</si>
  <si>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</si>
  <si>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</si>
  <si>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</si>
  <si>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</si>
  <si>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</si>
  <si>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</si>
  <si>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</si>
  <si>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</si>
  <si>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</si>
  <si>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</si>
  <si>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</si>
  <si>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</si>
  <si>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</si>
  <si>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</si>
  <si>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</si>
  <si>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</si>
  <si>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</si>
  <si>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</si>
  <si>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</si>
  <si>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</si>
  <si>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</si>
  <si>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</si>
  <si>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</si>
  <si>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</si>
  <si>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</si>
  <si>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</si>
  <si>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</si>
  <si>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</si>
  <si>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</si>
  <si>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</si>
  <si>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</si>
  <si>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</si>
  <si>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</si>
  <si>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</si>
  <si>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</si>
  <si>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</si>
  <si>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</si>
  <si>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</si>
  <si>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</si>
  <si>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</si>
  <si>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</si>
  <si>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</si>
  <si>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</si>
  <si>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</si>
  <si>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</si>
  <si>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</si>
  <si>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</si>
  <si>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</si>
  <si>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</si>
  <si>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</si>
  <si>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</si>
  <si>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</si>
  <si>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</si>
  <si>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</si>
  <si>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</si>
  <si>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</si>
  <si>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</si>
  <si>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</si>
  <si>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</si>
  <si>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</si>
  <si>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</si>
  <si>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</si>
  <si>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</si>
  <si>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</si>
  <si>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</si>
  <si>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</si>
  <si>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</si>
  <si>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</si>
  <si>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</si>
  <si>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</si>
  <si>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</si>
  <si>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</si>
  <si>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</si>
  <si>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</si>
  <si>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</si>
  <si>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</si>
  <si>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</si>
  <si>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</si>
  <si>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</si>
  <si>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</si>
  <si>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</si>
  <si>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</si>
  <si>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</si>
  <si>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</si>
  <si>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</si>
  <si>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</si>
  <si>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</si>
  <si>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</si>
  <si>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</si>
  <si>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</si>
  <si>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</si>
  <si>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</si>
  <si>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</si>
  <si>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</si>
  <si>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</si>
  <si>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</si>
  <si>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</si>
  <si>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</si>
  <si>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</si>
  <si>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</si>
  <si>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</si>
  <si>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</si>
  <si>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</si>
  <si>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</si>
  <si>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</si>
  <si>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</si>
  <si>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</si>
  <si>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</si>
  <si>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</si>
  <si>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</si>
  <si>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</si>
  <si>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</si>
  <si>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</si>
  <si>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</si>
  <si>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</si>
  <si>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</si>
  <si>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</si>
  <si>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</si>
  <si>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</si>
  <si>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</si>
  <si>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</si>
  <si>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</si>
  <si>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</si>
  <si>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</si>
  <si>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</si>
  <si>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</si>
  <si>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</si>
  <si>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</si>
  <si>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</si>
  <si>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</si>
  <si>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</si>
  <si>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</si>
  <si>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</si>
  <si>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</si>
  <si>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</si>
  <si>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</si>
  <si>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</si>
  <si>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</si>
  <si>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</si>
  <si>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</si>
  <si>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</si>
  <si>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</si>
  <si>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</si>
  <si>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</si>
  <si>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</si>
  <si>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</si>
  <si>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</si>
  <si>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</si>
  <si>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</si>
  <si>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</si>
  <si>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</si>
  <si>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</si>
  <si>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</si>
  <si>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</si>
  <si>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</si>
  <si>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</si>
  <si>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</si>
  <si>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</si>
  <si>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</si>
  <si>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</si>
  <si>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</si>
  <si>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</si>
  <si>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</si>
  <si>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</si>
  <si>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</si>
  <si>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</si>
  <si>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</si>
  <si>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</si>
  <si>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</si>
  <si>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</si>
  <si>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</si>
  <si>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</si>
  <si>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</si>
  <si>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</si>
  <si>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</si>
  <si>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</si>
  <si>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</si>
  <si>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</si>
  <si>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</si>
  <si>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</si>
  <si>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</si>
  <si>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</si>
  <si>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</si>
  <si>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</si>
  <si>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</si>
  <si>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</si>
  <si>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</si>
  <si>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</si>
  <si>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</si>
  <si>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</si>
  <si>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</si>
  <si>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</si>
  <si>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</si>
  <si>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</si>
  <si>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</si>
  <si>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</si>
  <si>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</si>
  <si>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</si>
  <si>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</si>
  <si>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</si>
  <si>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</si>
  <si>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</si>
  <si>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</si>
  <si>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</si>
  <si>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</si>
  <si>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</si>
  <si>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</si>
  <si>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</si>
  <si>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</si>
  <si>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</si>
  <si>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</si>
  <si>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</si>
  <si>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</si>
  <si>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</si>
  <si>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</si>
  <si>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</si>
  <si>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</si>
  <si>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</si>
  <si>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</si>
  <si>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</si>
  <si>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</si>
  <si>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</si>
  <si>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</si>
  <si>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</si>
  <si>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</si>
  <si>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</si>
  <si>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</si>
  <si>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</si>
  <si>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</si>
  <si>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</si>
  <si>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</si>
  <si>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</si>
  <si>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</si>
  <si>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</si>
  <si>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</si>
  <si>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</si>
  <si>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</si>
  <si>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</si>
  <si>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</si>
  <si>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</si>
  <si>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</si>
  <si>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</si>
  <si>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</si>
  <si>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</si>
  <si>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</si>
  <si>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</si>
  <si>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</si>
  <si>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</si>
  <si>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</si>
  <si>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</si>
  <si>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</si>
  <si>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</si>
  <si>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</si>
  <si>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</si>
  <si>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</si>
  <si>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</si>
  <si>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</si>
  <si>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</si>
  <si>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</si>
  <si>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</si>
  <si>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</si>
  <si>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</si>
  <si>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</si>
  <si>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</si>
  <si>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</si>
  <si>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</si>
  <si>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</si>
  <si>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</si>
  <si>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</si>
  <si>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</si>
  <si>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</si>
  <si>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</si>
  <si>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</si>
  <si>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</si>
  <si>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</si>
  <si>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</si>
  <si>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</si>
  <si>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</si>
  <si>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</si>
  <si>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</si>
  <si>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</si>
  <si>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</si>
  <si>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</si>
  <si>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</si>
  <si>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</si>
  <si>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</si>
  <si>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</si>
  <si>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</si>
  <si>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</si>
  <si>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</si>
  <si>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</si>
  <si>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</si>
  <si>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</si>
  <si>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</si>
  <si>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</si>
  <si>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</si>
  <si>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</si>
  <si>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</si>
  <si>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</si>
  <si>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</si>
  <si>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</si>
  <si>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</si>
  <si>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</si>
  <si>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</si>
  <si>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</si>
  <si>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</si>
  <si>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</si>
  <si>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</si>
  <si>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</si>
  <si>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</si>
  <si>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</si>
  <si>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</si>
  <si>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</si>
  <si>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</si>
  <si>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</si>
  <si>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</si>
  <si>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</si>
  <si>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</si>
  <si>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</si>
  <si>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</si>
  <si>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</si>
  <si>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</si>
  <si>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</si>
  <si>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</si>
  <si>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</si>
  <si>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</si>
  <si>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</si>
  <si>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</si>
  <si>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</si>
  <si>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</si>
  <si>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</si>
  <si>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</si>
  <si>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</si>
  <si>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</si>
  <si>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</si>
  <si>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</si>
  <si>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</si>
  <si>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</si>
  <si>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</si>
  <si>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</si>
  <si>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</si>
  <si>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</si>
  <si>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</si>
  <si>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</si>
  <si>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</si>
  <si>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</si>
  <si>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</si>
  <si>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</si>
  <si>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</si>
  <si>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</si>
  <si>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</si>
  <si>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</si>
  <si>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</si>
  <si>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</si>
  <si>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</si>
  <si>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</si>
  <si>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</si>
  <si>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</si>
  <si>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</si>
  <si>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</si>
  <si>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</si>
  <si>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</si>
  <si>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</si>
  <si>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</si>
  <si>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</si>
  <si>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</si>
  <si>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</si>
  <si>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</si>
  <si>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</si>
  <si>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</si>
  <si>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</si>
  <si>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</si>
  <si>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</si>
  <si>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</si>
  <si>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</si>
  <si>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</si>
  <si>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</si>
  <si>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</si>
  <si>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</si>
  <si>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</si>
  <si>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</si>
  <si>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</si>
  <si>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</si>
  <si>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</si>
  <si>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</si>
  <si>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</si>
  <si>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</si>
  <si>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</si>
  <si>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</si>
  <si>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</si>
  <si>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</si>
  <si>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</si>
  <si>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</si>
  <si>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</si>
  <si>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</si>
  <si>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</si>
  <si>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</si>
  <si>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</si>
  <si>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</si>
  <si>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</si>
  <si>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</si>
  <si>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</si>
  <si>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</si>
  <si>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</si>
  <si>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</si>
  <si>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</si>
  <si>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</si>
  <si>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</si>
  <si>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</si>
  <si>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</si>
  <si>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</si>
  <si>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</si>
  <si>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</si>
  <si>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</si>
  <si>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</si>
  <si>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</si>
  <si>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</si>
  <si>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</si>
  <si>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</si>
  <si>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</si>
  <si>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</si>
  <si>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</si>
  <si>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</si>
  <si>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</si>
  <si>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</si>
  <si>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</si>
  <si>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</si>
  <si>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</si>
  <si>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</si>
  <si>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</si>
  <si>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</si>
  <si>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</si>
  <si>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</si>
  <si>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</si>
  <si>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</si>
  <si>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</si>
  <si>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</si>
  <si>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</si>
  <si>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</si>
  <si>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</si>
  <si>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</si>
  <si>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</si>
  <si>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</si>
  <si>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</si>
  <si>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</si>
  <si>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</si>
  <si>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</si>
  <si>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</si>
  <si>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</si>
  <si>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</si>
  <si>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</si>
  <si>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</si>
  <si>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</si>
  <si>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</si>
  <si>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</si>
  <si>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</si>
  <si>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</si>
  <si>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</si>
  <si>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</si>
  <si>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</si>
  <si>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</si>
  <si>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</si>
  <si>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</si>
  <si>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</si>
  <si>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</si>
  <si>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</si>
  <si>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</si>
  <si>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</si>
  <si>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</si>
  <si>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</si>
  <si>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</si>
  <si>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</si>
  <si>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</si>
  <si>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</si>
  <si>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</si>
  <si>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</si>
  <si>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</si>
  <si>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</si>
  <si>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</si>
  <si>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</si>
  <si>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</si>
  <si>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</si>
  <si>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</si>
  <si>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</si>
  <si>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</si>
  <si>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</si>
  <si>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</si>
  <si>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</si>
  <si>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</si>
  <si>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</si>
  <si>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</si>
  <si>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</si>
  <si>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</si>
  <si>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</si>
  <si>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</si>
  <si>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</si>
  <si>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</si>
  <si>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</si>
  <si>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</si>
  <si>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</si>
  <si>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</si>
  <si>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</si>
  <si>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</si>
  <si>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</si>
  <si>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</si>
  <si>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</si>
  <si>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</si>
  <si>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</si>
  <si>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</si>
  <si>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</si>
  <si>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</si>
  <si>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</si>
  <si>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</si>
  <si>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</si>
  <si>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</si>
  <si>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</si>
  <si>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</si>
  <si>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</si>
  <si>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</si>
  <si>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</si>
  <si>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</si>
  <si>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</si>
  <si>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</si>
  <si>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</si>
  <si>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</si>
  <si>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</si>
  <si>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</si>
  <si>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</si>
  <si>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</si>
  <si>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</si>
  <si>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</si>
  <si>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</si>
  <si>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</si>
  <si>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</si>
  <si>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</si>
  <si>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</si>
  <si>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</si>
  <si>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</si>
  <si>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</si>
  <si>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</si>
  <si>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</si>
  <si>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</si>
  <si>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</si>
  <si>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</si>
  <si>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</si>
  <si>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</si>
  <si>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</si>
  <si>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</si>
  <si>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</si>
  <si>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</si>
  <si>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</si>
  <si>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</si>
  <si>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</si>
  <si>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</si>
  <si>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</si>
  <si>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</si>
  <si>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</si>
  <si>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</si>
  <si>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</si>
  <si>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</si>
  <si>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</si>
  <si>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</si>
  <si>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</si>
  <si>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</si>
  <si>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</si>
  <si>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</si>
  <si>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</si>
  <si>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</si>
  <si>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</si>
  <si>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</si>
  <si>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</si>
  <si>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</si>
  <si>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</si>
  <si>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</si>
  <si>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</si>
  <si>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</si>
  <si>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</si>
  <si>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</si>
  <si>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</si>
  <si>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</si>
  <si>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</si>
  <si>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</si>
  <si>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</si>
  <si>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</si>
  <si>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</si>
  <si>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</si>
  <si>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</si>
  <si>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</si>
  <si>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</si>
  <si>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</si>
  <si>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</si>
  <si>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</si>
  <si>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</si>
  <si>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</si>
  <si>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</si>
  <si>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</si>
  <si>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</si>
  <si>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</si>
  <si>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</si>
  <si>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</si>
  <si>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</si>
  <si>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</si>
  <si>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</si>
  <si>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</si>
  <si>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</si>
  <si>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</si>
  <si>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</si>
  <si>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</si>
  <si>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</si>
  <si>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</si>
  <si>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</si>
  <si>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</si>
  <si>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</si>
  <si>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</si>
  <si>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</si>
  <si>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</si>
  <si>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</si>
  <si>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</si>
  <si>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</si>
  <si>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</si>
  <si>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</si>
  <si>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</si>
  <si>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</si>
  <si>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</si>
  <si>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</si>
  <si>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</si>
  <si>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</si>
  <si>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</si>
  <si>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</si>
  <si>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</si>
  <si>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</si>
  <si>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</si>
  <si>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</si>
  <si>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</si>
  <si>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</si>
  <si>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</si>
  <si>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</si>
  <si>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</si>
  <si>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</si>
  <si>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</si>
  <si>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</si>
  <si>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</si>
  <si>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</si>
  <si>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</si>
  <si>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</si>
  <si>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</si>
  <si>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</si>
  <si>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</si>
  <si>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</si>
  <si>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</si>
  <si>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</si>
  <si>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</si>
  <si>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</si>
  <si>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</si>
  <si>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</si>
  <si>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</si>
  <si>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</si>
  <si>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</si>
  <si>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</si>
  <si>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</si>
  <si>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</si>
  <si>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</si>
  <si>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</si>
  <si>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</si>
  <si>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</si>
  <si>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</si>
  <si>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</si>
  <si>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</si>
  <si>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</si>
  <si>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</si>
  <si>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</si>
  <si>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</si>
  <si>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</si>
  <si>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</si>
  <si>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</si>
  <si>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</si>
  <si>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</si>
  <si>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</si>
  <si>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</si>
  <si>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</si>
  <si>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</si>
  <si>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</si>
  <si>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</si>
  <si>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</si>
  <si>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</si>
  <si>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</si>
  <si>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</si>
  <si>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</si>
  <si>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</si>
  <si>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</si>
  <si>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</si>
  <si>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</si>
  <si>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</si>
  <si>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</si>
  <si>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</si>
  <si>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</si>
  <si>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</si>
  <si>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</si>
  <si>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</si>
  <si>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</si>
  <si>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</si>
  <si>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</si>
  <si>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</si>
  <si>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</si>
  <si>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</si>
  <si>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</si>
  <si>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</si>
  <si>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</si>
  <si>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</si>
  <si>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</si>
  <si>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</si>
  <si>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</si>
  <si>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</si>
  <si>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</si>
  <si>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</si>
  <si>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</si>
  <si>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</si>
  <si>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</si>
  <si>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</si>
  <si>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</si>
  <si>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</si>
  <si>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</si>
  <si>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</si>
  <si>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</si>
  <si>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</si>
  <si>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</si>
  <si>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</si>
  <si>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</si>
  <si>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</si>
  <si>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</si>
  <si>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</si>
  <si>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</si>
  <si>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</si>
  <si>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</si>
  <si>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</si>
  <si>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</si>
  <si>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</si>
  <si>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</si>
  <si>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</si>
  <si>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</si>
  <si>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</si>
  <si>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</si>
  <si>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</si>
  <si>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</si>
  <si>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</si>
  <si>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</si>
  <si>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</si>
  <si>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</si>
  <si>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</si>
  <si>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</si>
  <si>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</si>
  <si>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</si>
  <si>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</si>
  <si>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</si>
  <si>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</si>
  <si>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</si>
  <si>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</si>
  <si>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</si>
  <si>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</si>
  <si>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</si>
  <si>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</si>
  <si>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</si>
  <si>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</si>
  <si>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</si>
  <si>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</si>
  <si>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</si>
  <si>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</si>
  <si>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</si>
  <si>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</si>
  <si>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</si>
  <si>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</si>
  <si>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</si>
  <si>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</si>
  <si>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</si>
  <si>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</si>
  <si>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</si>
  <si>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</si>
  <si>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</si>
  <si>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</si>
  <si>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</si>
  <si>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</si>
  <si>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</si>
  <si>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</si>
  <si>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</si>
  <si>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</si>
  <si>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</si>
  <si>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</si>
  <si>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</si>
  <si>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</si>
  <si>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</si>
  <si>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</si>
  <si>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</si>
  <si>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</si>
  <si>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</si>
  <si>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</si>
  <si>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</si>
  <si>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</si>
  <si>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</si>
  <si>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</si>
  <si>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</si>
  <si>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</si>
  <si>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</si>
  <si>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</si>
  <si>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</si>
  <si>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</si>
  <si>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</si>
  <si>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</si>
  <si>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</si>
  <si>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</si>
  <si>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</si>
  <si>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</si>
  <si>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</si>
  <si>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</si>
  <si>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</si>
  <si>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</si>
  <si>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</si>
  <si>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</si>
  <si>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</si>
  <si>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</si>
  <si>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</si>
  <si>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</si>
  <si>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</si>
  <si>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</si>
  <si>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</si>
  <si>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</si>
  <si>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</si>
  <si>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</si>
  <si>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</si>
  <si>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</si>
  <si>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</si>
  <si>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</si>
  <si>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</si>
  <si>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</si>
  <si>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</si>
  <si>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</si>
  <si>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</si>
  <si>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</si>
  <si>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</si>
  <si>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</si>
  <si>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</si>
  <si>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</si>
  <si>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</si>
  <si>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</si>
  <si>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</si>
  <si>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</si>
  <si>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</si>
  <si>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</si>
  <si>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</si>
  <si>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</si>
  <si>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</si>
  <si>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</si>
  <si>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</si>
  <si>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</si>
  <si>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</si>
  <si>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</si>
  <si>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</si>
  <si>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</si>
  <si>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</si>
  <si>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</si>
  <si>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</si>
  <si>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</si>
  <si>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</si>
  <si>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</si>
  <si>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</si>
  <si>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</si>
  <si>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</si>
  <si>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</si>
  <si>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</si>
  <si>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</si>
  <si>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</si>
  <si>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</si>
  <si>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</si>
  <si>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</si>
  <si>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</si>
  <si>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</si>
  <si>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</si>
  <si>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</si>
  <si>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</si>
  <si>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</si>
  <si>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</si>
  <si>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</si>
  <si>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</si>
  <si>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</si>
  <si>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</si>
  <si>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</si>
  <si>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</si>
  <si>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</si>
  <si>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</si>
  <si>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</si>
  <si>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</si>
  <si>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</si>
  <si>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</si>
  <si>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</si>
  <si>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</si>
  <si>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</si>
  <si>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</si>
  <si>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</si>
  <si>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</si>
  <si>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</si>
  <si>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</si>
  <si>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</si>
  <si>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</si>
  <si>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</si>
  <si>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</si>
  <si>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</si>
  <si>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</si>
  <si>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</si>
  <si>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</si>
  <si>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</si>
  <si>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</si>
  <si>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</si>
  <si>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</si>
  <si>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</si>
  <si>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</si>
  <si>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</si>
  <si>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</si>
  <si>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</si>
  <si>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</si>
  <si>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</si>
  <si>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</si>
  <si>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</si>
  <si>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</si>
  <si>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</si>
  <si>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</si>
  <si>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</si>
  <si>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</si>
  <si>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</si>
  <si>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</si>
  <si>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</si>
  <si>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</si>
  <si>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</si>
  <si>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</si>
  <si>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</si>
  <si>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</si>
  <si>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</si>
  <si>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</si>
  <si>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</si>
  <si>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</si>
  <si>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</si>
  <si>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</si>
  <si>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</si>
  <si>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</si>
  <si>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</si>
  <si>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</si>
  <si>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</si>
  <si>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</si>
  <si>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</si>
  <si>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</si>
  <si>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</si>
  <si>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</si>
  <si>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</si>
  <si>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</si>
  <si>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</si>
  <si>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</si>
  <si>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</si>
  <si>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</si>
  <si>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</si>
  <si>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</si>
  <si>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</si>
  <si>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</si>
  <si>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</si>
  <si>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</si>
  <si>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</si>
  <si>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</si>
  <si>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</si>
  <si>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</si>
  <si>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</si>
  <si>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</si>
  <si>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</si>
  <si>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</si>
  <si>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</si>
  <si>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</si>
  <si>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</si>
  <si>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</si>
  <si>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</si>
  <si>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</si>
  <si>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</si>
  <si>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</si>
  <si>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</si>
  <si>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</si>
  <si>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</si>
  <si>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</si>
  <si>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</si>
  <si>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</si>
  <si>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</si>
  <si>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</si>
  <si>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</si>
  <si>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</si>
  <si>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</si>
  <si>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</si>
  <si>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</si>
  <si>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</si>
  <si>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</si>
  <si>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</si>
  <si>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</si>
  <si>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</si>
  <si>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</si>
  <si>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</si>
  <si>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</si>
  <si>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</si>
  <si>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</si>
  <si>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</si>
  <si>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</si>
  <si>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</si>
  <si>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</si>
  <si>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</si>
  <si>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</si>
  <si>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</si>
  <si>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</si>
  <si>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</si>
  <si>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</si>
  <si>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</si>
  <si>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</si>
  <si>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</si>
  <si>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</si>
  <si>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</si>
  <si>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</si>
  <si>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</si>
  <si>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</si>
  <si>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</si>
  <si>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</si>
  <si>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</si>
  <si>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</si>
  <si>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</si>
  <si>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</si>
  <si>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</si>
  <si>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</si>
  <si>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</si>
  <si>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</si>
  <si>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</si>
  <si>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</si>
  <si>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</si>
  <si>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</si>
  <si>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</si>
  <si>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</si>
  <si>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</si>
  <si>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</si>
  <si>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</si>
  <si>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</si>
  <si>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</si>
  <si>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</si>
  <si>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</si>
  <si>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</si>
  <si>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</si>
  <si>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</si>
  <si>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</si>
  <si>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</si>
  <si>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</si>
  <si>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</si>
  <si>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</si>
  <si>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</si>
  <si>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</si>
  <si>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</si>
  <si>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</si>
  <si>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</si>
  <si>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</si>
  <si>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</si>
  <si>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</si>
  <si>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</si>
  <si>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</si>
  <si>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</si>
  <si>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</si>
  <si>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</si>
  <si>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</si>
  <si>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</si>
  <si>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</si>
  <si>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</si>
  <si>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</si>
  <si>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</si>
  <si>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</si>
  <si>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</si>
  <si>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</si>
  <si>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</si>
  <si>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</si>
  <si>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</si>
  <si>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</si>
  <si>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</si>
  <si>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</si>
  <si>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</si>
  <si>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</si>
  <si>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</si>
  <si>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</si>
  <si>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</si>
  <si>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</si>
  <si>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</si>
  <si>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</si>
  <si>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</si>
  <si>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</si>
  <si>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</si>
  <si>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</si>
  <si>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</si>
  <si>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</si>
  <si>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</si>
  <si>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</si>
  <si>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</si>
  <si>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</si>
  <si>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</si>
  <si>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</si>
  <si>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</si>
  <si>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</si>
  <si>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</si>
  <si>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</si>
  <si>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</si>
  <si>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</si>
  <si>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</si>
  <si>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</si>
  <si>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</si>
  <si>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</si>
  <si>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</si>
  <si>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</si>
  <si>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</si>
  <si>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</si>
  <si>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</si>
  <si>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</si>
  <si>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</si>
  <si>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</si>
  <si>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</si>
  <si>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</si>
  <si>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</si>
  <si>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</si>
  <si>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</si>
  <si>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</si>
  <si>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</si>
  <si>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</si>
  <si>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</si>
  <si>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</si>
  <si>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</si>
  <si>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</si>
  <si>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</si>
  <si>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</si>
  <si>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</si>
  <si>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</si>
  <si>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</si>
  <si>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</si>
  <si>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</si>
  <si>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</si>
  <si>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</si>
  <si>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</si>
  <si>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</si>
  <si>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</si>
  <si>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</si>
  <si>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</si>
  <si>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</si>
  <si>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</si>
  <si>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</si>
  <si>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</si>
  <si>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</si>
  <si>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</si>
  <si>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</si>
  <si>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</si>
  <si>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</si>
  <si>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</si>
  <si>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</si>
  <si>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</si>
  <si>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</si>
  <si>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</si>
  <si>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</si>
  <si>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</si>
  <si>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</si>
  <si>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</si>
  <si>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</si>
  <si>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</si>
  <si>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</si>
  <si>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</si>
  <si>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</si>
  <si>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</si>
  <si>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</si>
  <si>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</si>
  <si>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</si>
  <si>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</si>
  <si>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</si>
  <si>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</si>
  <si>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</si>
  <si>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</si>
  <si>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</si>
  <si>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</si>
  <si>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</si>
  <si>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</si>
  <si>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</si>
  <si>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</si>
  <si>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</si>
  <si>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</si>
  <si>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</si>
  <si>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</si>
  <si>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</si>
  <si>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</si>
  <si>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</si>
  <si>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</si>
  <si>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</si>
  <si>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</si>
  <si>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</si>
  <si>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</si>
  <si>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</si>
  <si>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</si>
  <si>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</si>
  <si>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</si>
  <si>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</si>
  <si>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</si>
  <si>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</si>
  <si>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</si>
  <si>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</si>
  <si>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</si>
  <si>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</si>
  <si>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</si>
  <si>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</si>
  <si>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</si>
  <si>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</si>
  <si>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</si>
  <si>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</si>
  <si>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</si>
  <si>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</si>
  <si>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</si>
  <si>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</si>
  <si>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</si>
  <si>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</si>
  <si>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</si>
  <si>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</si>
  <si>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</si>
  <si>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</si>
  <si>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</si>
  <si>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</si>
  <si>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</si>
  <si>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</si>
  <si>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</si>
  <si>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</si>
  <si>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</si>
  <si>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</si>
  <si>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</si>
  <si>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</si>
  <si>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</si>
  <si>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</si>
  <si>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</si>
  <si>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</si>
  <si>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</si>
  <si>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</si>
  <si>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</si>
  <si>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</si>
  <si>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</si>
  <si>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</si>
  <si>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</si>
  <si>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</si>
  <si>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</si>
  <si>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</si>
  <si>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</si>
  <si>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</si>
  <si>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</si>
  <si>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</si>
  <si>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</si>
  <si>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</si>
  <si>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</si>
  <si>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</si>
  <si>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</si>
  <si>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</si>
  <si>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</si>
  <si>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</si>
  <si>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</si>
  <si>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</si>
  <si>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</si>
  <si>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</si>
  <si>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</si>
  <si>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</si>
  <si>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</si>
  <si>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</si>
  <si>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</si>
  <si>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</si>
  <si>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</si>
  <si>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</si>
  <si>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</si>
  <si>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</si>
  <si>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</si>
  <si>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</si>
  <si>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</si>
  <si>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</si>
  <si>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</si>
  <si>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</si>
  <si>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</si>
  <si>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</si>
  <si>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</si>
  <si>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</si>
  <si>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</si>
  <si>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</si>
  <si>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</si>
  <si>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</si>
  <si>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</si>
  <si>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</si>
  <si>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</si>
  <si>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</si>
  <si>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</si>
  <si>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</si>
  <si>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</si>
  <si>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</si>
  <si>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</si>
  <si>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</si>
  <si>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</si>
  <si>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</si>
  <si>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</si>
  <si>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</si>
  <si>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</si>
  <si>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</si>
  <si>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</si>
  <si>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</si>
  <si>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</si>
  <si>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</si>
  <si>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</si>
  <si>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</si>
  <si>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</si>
  <si>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</si>
  <si>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</si>
  <si>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</si>
  <si>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</si>
  <si>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</si>
  <si>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</si>
  <si>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</si>
  <si>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</si>
  <si>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</si>
  <si>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</si>
  <si>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</si>
  <si>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</si>
  <si>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</si>
  <si>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</si>
  <si>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</si>
  <si>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</si>
  <si>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</si>
  <si>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</si>
  <si>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</si>
  <si>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</si>
  <si>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</si>
  <si>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</si>
  <si>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</si>
  <si>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</si>
  <si>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</si>
  <si>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</si>
  <si>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</si>
  <si>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</si>
  <si>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</si>
  <si>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</si>
  <si>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</si>
  <si>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</si>
  <si>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</si>
  <si>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</si>
  <si>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</si>
  <si>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</si>
  <si>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</si>
  <si>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</si>
  <si>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</si>
  <si>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</si>
  <si>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</si>
  <si>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</si>
  <si>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</si>
  <si>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</si>
  <si>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</si>
  <si>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</si>
  <si>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</si>
  <si>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</si>
  <si>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</si>
  <si>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</si>
  <si>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</si>
  <si>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</si>
  <si>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</si>
  <si>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</si>
  <si>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</si>
  <si>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</si>
  <si>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</si>
  <si>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</si>
  <si>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</si>
  <si>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</si>
  <si>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</si>
  <si>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</si>
  <si>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</si>
  <si>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</si>
  <si>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</si>
  <si>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</si>
  <si>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</si>
  <si>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</si>
  <si>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</si>
  <si>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</si>
  <si>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</si>
  <si>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</si>
  <si>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</si>
  <si>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</si>
  <si>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</si>
  <si>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</si>
  <si>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</si>
  <si>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</si>
  <si>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</si>
  <si>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</si>
  <si>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</si>
  <si>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</si>
  <si>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</si>
  <si>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</si>
  <si>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</si>
  <si>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</si>
  <si>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</si>
  <si>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</si>
  <si>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</si>
  <si>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</si>
  <si>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</si>
  <si>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</si>
  <si>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</si>
  <si>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</si>
  <si>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</si>
  <si>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</si>
  <si>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</si>
  <si>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</si>
  <si>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</si>
  <si>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</si>
  <si>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</si>
  <si>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</si>
  <si>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</si>
  <si>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</si>
  <si>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</si>
  <si>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</si>
  <si>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</si>
  <si>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</si>
  <si>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</si>
  <si>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</si>
  <si>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</si>
  <si>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</si>
  <si>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</si>
  <si>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</si>
  <si>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</si>
  <si>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</si>
  <si>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</si>
  <si>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</si>
  <si>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</si>
  <si>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</si>
  <si>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</si>
  <si>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</si>
  <si>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</si>
  <si>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</si>
  <si>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</si>
  <si>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</si>
  <si>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</si>
  <si>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</si>
  <si>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</si>
  <si>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</si>
  <si>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</si>
  <si>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</si>
  <si>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</si>
  <si>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</si>
  <si>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</si>
  <si>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</si>
  <si>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</si>
  <si>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</si>
  <si>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</si>
  <si>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</si>
  <si>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</si>
  <si>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</si>
  <si>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</si>
  <si>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</si>
  <si>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</si>
  <si>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</si>
  <si>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</si>
  <si>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</si>
  <si>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</si>
  <si>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</si>
  <si>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</si>
  <si>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</si>
  <si>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</si>
  <si>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</si>
  <si>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</si>
  <si>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</si>
  <si>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</si>
  <si>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</si>
  <si>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</si>
  <si>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</si>
  <si>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</si>
  <si>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</si>
  <si>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</si>
  <si>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</si>
  <si>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</si>
  <si>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</si>
  <si>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</si>
  <si>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</si>
  <si>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</si>
  <si>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</si>
  <si>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</si>
  <si>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</si>
  <si>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</si>
  <si>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</si>
  <si>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</si>
  <si>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</si>
  <si>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</si>
  <si>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</si>
  <si>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</si>
  <si>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</si>
  <si>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</si>
  <si>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</si>
  <si>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</si>
  <si>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</si>
  <si>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</si>
  <si>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</si>
  <si>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</si>
  <si>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</si>
  <si>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</si>
  <si>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</si>
  <si>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</si>
  <si>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</si>
  <si>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</si>
  <si>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</si>
  <si>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</si>
  <si>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</si>
  <si>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</si>
  <si>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</si>
  <si>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</si>
  <si>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</si>
  <si>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</si>
  <si>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</si>
  <si>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</si>
  <si>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</si>
  <si>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</si>
  <si>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</si>
  <si>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</si>
  <si>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</si>
  <si>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</si>
  <si>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</si>
  <si>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</si>
  <si>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</si>
  <si>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</si>
  <si>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</si>
  <si>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</si>
  <si>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</si>
  <si>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</si>
  <si>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</si>
  <si>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</si>
  <si>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</si>
  <si>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</si>
  <si>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</si>
  <si>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</si>
  <si>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</si>
  <si>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</si>
  <si>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</si>
  <si>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</si>
  <si>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</si>
  <si>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</si>
  <si>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</si>
  <si>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</si>
  <si>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</si>
  <si>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</si>
  <si>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</si>
  <si>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</si>
  <si>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</si>
  <si>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</si>
  <si>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</si>
  <si>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</si>
  <si>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</si>
  <si>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</si>
  <si>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</si>
  <si>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</si>
  <si>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</si>
  <si>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</si>
  <si>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</si>
  <si>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</si>
  <si>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</si>
  <si>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</si>
  <si>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</si>
  <si>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</si>
  <si>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</si>
  <si>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</si>
  <si>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</si>
  <si>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</si>
  <si>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</si>
  <si>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</si>
  <si>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</si>
  <si>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</si>
  <si>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</si>
  <si>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</si>
  <si>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</si>
  <si>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</si>
  <si>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</si>
  <si>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</si>
  <si>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</si>
  <si>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</si>
  <si>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</si>
  <si>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</si>
  <si>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</si>
  <si>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</si>
  <si>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</si>
  <si>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</si>
  <si>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</si>
  <si>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</si>
  <si>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</si>
  <si>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</si>
  <si>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</si>
  <si>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</si>
  <si>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</si>
  <si>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</si>
  <si>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</si>
  <si>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</si>
  <si>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</si>
  <si>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</si>
  <si>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</si>
  <si>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</si>
  <si>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</si>
  <si>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</si>
  <si>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</si>
  <si>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</si>
  <si>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</si>
  <si>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</si>
  <si>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</si>
  <si>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</si>
  <si>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</si>
  <si>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</si>
  <si>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</si>
  <si>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</si>
  <si>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</si>
  <si>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</si>
  <si>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</si>
  <si>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</si>
  <si>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</si>
  <si>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</si>
  <si>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</si>
  <si>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</si>
  <si>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</si>
  <si>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</si>
  <si>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</si>
  <si>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</si>
  <si>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</si>
  <si>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</si>
  <si>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</si>
  <si>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</si>
  <si>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</si>
  <si>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</si>
  <si>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</si>
  <si>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</si>
  <si>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</si>
  <si>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</si>
  <si>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</si>
  <si>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</si>
  <si>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</si>
  <si>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</si>
  <si>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</si>
  <si>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</si>
  <si>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</si>
  <si>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</si>
  <si>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</si>
  <si>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</si>
  <si>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</si>
  <si>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</si>
  <si>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</si>
  <si>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</si>
  <si>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</si>
  <si>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</si>
  <si>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</si>
  <si>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</si>
  <si>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</si>
  <si>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</si>
  <si>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</si>
  <si>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</si>
  <si>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</si>
  <si>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</si>
  <si>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</si>
  <si>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</si>
  <si>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</si>
  <si>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</si>
  <si>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</si>
  <si>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</si>
  <si>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</si>
  <si>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</si>
  <si>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</si>
  <si>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</si>
  <si>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</si>
  <si>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</si>
  <si>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</si>
  <si>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</si>
  <si>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</si>
  <si>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</si>
  <si>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</si>
  <si>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</si>
  <si>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</si>
  <si>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</si>
  <si>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</si>
  <si>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</si>
  <si>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</si>
  <si>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</si>
  <si>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</si>
  <si>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</si>
  <si>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</si>
  <si>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</si>
  <si>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</si>
  <si>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</si>
  <si>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</si>
  <si>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</si>
  <si>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</si>
  <si>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</si>
  <si>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</si>
  <si>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</si>
  <si>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</si>
  <si>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</si>
  <si>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</si>
  <si>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</si>
  <si>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</si>
  <si>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</si>
  <si>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</si>
  <si>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</si>
  <si>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</si>
  <si>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</si>
  <si>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</si>
  <si>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</si>
  <si>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</si>
  <si>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</si>
  <si>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</si>
  <si>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</si>
  <si>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</si>
  <si>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</si>
  <si>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</si>
  <si>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</si>
  <si>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</si>
  <si>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</si>
  <si>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</si>
  <si>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</si>
  <si>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</si>
  <si>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</si>
  <si>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</si>
  <si>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</si>
  <si>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</si>
  <si>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</si>
  <si>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</si>
  <si>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</si>
  <si>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</si>
  <si>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</si>
  <si>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</si>
  <si>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</si>
  <si>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</si>
  <si>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</si>
  <si>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</si>
  <si>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</si>
  <si>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</si>
  <si>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</si>
  <si>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</si>
  <si>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</si>
  <si>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</si>
  <si>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</si>
  <si>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</si>
  <si>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</si>
  <si>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</si>
  <si>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</si>
  <si>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</si>
  <si>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</si>
  <si>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</si>
  <si>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</si>
  <si>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</si>
  <si>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</si>
  <si>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</si>
  <si>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</si>
  <si>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</si>
  <si>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</si>
  <si>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</si>
  <si>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</si>
  <si>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</si>
  <si>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</si>
  <si>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</si>
  <si>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</si>
  <si>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</si>
  <si>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</si>
  <si>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</si>
  <si>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</si>
  <si>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</si>
  <si>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</si>
  <si>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</si>
  <si>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</si>
  <si>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</si>
  <si>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</si>
  <si>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</si>
  <si>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</si>
  <si>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</si>
  <si>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</si>
  <si>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</si>
  <si>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</si>
  <si>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</si>
  <si>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</si>
  <si>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</si>
  <si>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</si>
  <si>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</si>
  <si>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</si>
  <si>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</si>
  <si>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</si>
  <si>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</si>
  <si>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</si>
  <si>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</si>
  <si>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</si>
  <si>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</si>
  <si>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</si>
  <si>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</si>
  <si>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</si>
  <si>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</si>
  <si>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</si>
  <si>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</si>
  <si>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</si>
  <si>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</si>
  <si>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</si>
  <si>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</si>
  <si>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</si>
  <si>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</si>
  <si>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</si>
  <si>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</si>
  <si>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</si>
  <si>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</si>
  <si>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</si>
  <si>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</si>
  <si>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</si>
  <si>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</si>
  <si>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</si>
  <si>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</si>
  <si>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</si>
  <si>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</si>
  <si>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</si>
  <si>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</si>
  <si>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</si>
  <si>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</si>
  <si>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</si>
  <si>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</si>
  <si>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</si>
  <si>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</si>
  <si>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</si>
  <si>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</si>
  <si>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</si>
  <si>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</si>
  <si>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</si>
  <si>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</si>
  <si>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</si>
  <si>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</si>
  <si>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</si>
  <si>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</si>
  <si>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</si>
  <si>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</si>
  <si>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</si>
  <si>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</si>
  <si>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</si>
  <si>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</si>
  <si>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</si>
  <si>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</si>
  <si>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</si>
  <si>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</si>
  <si>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</si>
  <si>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</si>
  <si>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</si>
  <si>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</si>
  <si>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</si>
  <si>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</si>
  <si>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</si>
  <si>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</si>
  <si>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</si>
  <si>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</si>
  <si>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</si>
  <si>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30/03/2023</t>
  </si>
  <si>
    <t>Cut-off Date: 01/07/2022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</si>
</sst>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4"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51.75" x14ac:dyDescent="0.25">
      <c r="A6" s="87" t="s">
        <v>1195</v>
      </c>
    </row>
    <row r="7" spans="1:1" ht="17.25" x14ac:dyDescent="0.25">
      <c r="A7" s="87"/>
    </row>
    <row r="8" spans="1:1" ht="18.75" x14ac:dyDescent="0.25">
      <c r="A8" s="88" t="s">
        <v>1196</v>
      </c>
    </row>
    <row r="9" spans="1:1" ht="34.5" x14ac:dyDescent="0.3">
      <c r="A9" s="97" t="s">
        <v>1359</v>
      </c>
    </row>
    <row r="10" spans="1:1" ht="86.25"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34.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17.2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activeCell="E34" sqref="E34"/>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D11" sqref="D1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2719</v>
      </c>
      <c r="G9" s="7"/>
      <c r="H9" s="7"/>
      <c r="I9" s="7"/>
      <c r="J9" s="8"/>
    </row>
    <row r="10" spans="2:10" ht="21" x14ac:dyDescent="0.25">
      <c r="B10" s="6"/>
      <c r="C10" s="7"/>
      <c r="D10" s="7"/>
      <c r="E10" s="7"/>
      <c r="F10" s="12" t="s">
        <v>2720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211" zoomScale="60" zoomScaleNormal="80" workbookViewId="0">
      <selection activeCell="C112" sqref="C112"/>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44743</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564.87634903000003</v>
      </c>
      <c r="F38" s="43"/>
      <c r="H38" s="24"/>
      <c r="L38" s="24"/>
      <c r="M38" s="24"/>
    </row>
    <row r="39" spans="1:14" x14ac:dyDescent="0.25">
      <c r="A39" s="26" t="s">
        <v>66</v>
      </c>
      <c r="B39" s="43" t="s">
        <v>67</v>
      </c>
      <c r="C39" s="262">
        <v>500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0.12831100000000001</v>
      </c>
      <c r="E45" s="145"/>
      <c r="F45" s="145">
        <v>0</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564.87634903000003</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564.87634903000003</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16.773997999999999</v>
      </c>
      <c r="D66" s="330">
        <v>9.8630065970892833</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0.12009818</v>
      </c>
      <c r="D70" s="151">
        <v>0.12514095</v>
      </c>
      <c r="E70" s="22"/>
      <c r="F70" s="158">
        <f t="shared" ref="F70:F76" si="1">IF($C$77=0,"",IF(C70="[for completion]","",C70/$C$77))</f>
        <v>2.1260968034195698E-4</v>
      </c>
      <c r="G70" s="158">
        <f t="shared" ref="G70:G76" si="2">IF($D$66="ND2","ND2",IF(OR(D70="ND2",D70=""),"",D70/$D$77))</f>
        <v>2.2153689071049049E-4</v>
      </c>
      <c r="H70" s="24"/>
      <c r="L70" s="24"/>
      <c r="M70" s="24"/>
      <c r="N70" s="56"/>
    </row>
    <row r="71" spans="1:14" x14ac:dyDescent="0.25">
      <c r="A71" s="26" t="s">
        <v>114</v>
      </c>
      <c r="B71" s="141" t="s">
        <v>1494</v>
      </c>
      <c r="C71" s="151">
        <v>0.35955744000000001</v>
      </c>
      <c r="D71" s="151">
        <v>0.38747026000000001</v>
      </c>
      <c r="E71" s="22"/>
      <c r="F71" s="158">
        <f t="shared" si="1"/>
        <v>6.3652415367970088E-4</v>
      </c>
      <c r="G71" s="158">
        <f t="shared" si="2"/>
        <v>6.8593818924329202E-4</v>
      </c>
      <c r="H71" s="24"/>
      <c r="L71" s="24"/>
      <c r="M71" s="24"/>
      <c r="N71" s="56"/>
    </row>
    <row r="72" spans="1:14" x14ac:dyDescent="0.25">
      <c r="A72" s="26" t="s">
        <v>115</v>
      </c>
      <c r="B72" s="140" t="s">
        <v>1495</v>
      </c>
      <c r="C72" s="151">
        <v>0.71694323999999998</v>
      </c>
      <c r="D72" s="151">
        <v>1.24414304</v>
      </c>
      <c r="E72" s="22"/>
      <c r="F72" s="158">
        <f t="shared" si="1"/>
        <v>1.2692038553767172E-3</v>
      </c>
      <c r="G72" s="158">
        <f t="shared" si="2"/>
        <v>2.2025051006940364E-3</v>
      </c>
      <c r="H72" s="24"/>
      <c r="L72" s="24"/>
      <c r="M72" s="24"/>
      <c r="N72" s="56"/>
    </row>
    <row r="73" spans="1:14" x14ac:dyDescent="0.25">
      <c r="A73" s="26" t="s">
        <v>116</v>
      </c>
      <c r="B73" s="140" t="s">
        <v>1496</v>
      </c>
      <c r="C73" s="151">
        <v>1.5044912699999999</v>
      </c>
      <c r="D73" s="151">
        <v>3.1668719799999998</v>
      </c>
      <c r="E73" s="22"/>
      <c r="F73" s="158">
        <f t="shared" si="1"/>
        <v>2.6633992954095131E-3</v>
      </c>
      <c r="G73" s="158">
        <f t="shared" si="2"/>
        <v>5.6063100985518696E-3</v>
      </c>
      <c r="H73" s="24"/>
      <c r="L73" s="24"/>
      <c r="M73" s="24"/>
      <c r="N73" s="56"/>
    </row>
    <row r="74" spans="1:14" x14ac:dyDescent="0.25">
      <c r="A74" s="26" t="s">
        <v>117</v>
      </c>
      <c r="B74" s="140" t="s">
        <v>1497</v>
      </c>
      <c r="C74" s="151">
        <v>4.1899960700000003</v>
      </c>
      <c r="D74" s="151">
        <v>9.6299409600000008</v>
      </c>
      <c r="E74" s="22"/>
      <c r="F74" s="158">
        <f t="shared" si="1"/>
        <v>7.4175455870917947E-3</v>
      </c>
      <c r="G74" s="158">
        <f t="shared" si="2"/>
        <v>1.7047874241037774E-2</v>
      </c>
      <c r="H74" s="24"/>
      <c r="L74" s="24"/>
      <c r="M74" s="24"/>
      <c r="N74" s="56"/>
    </row>
    <row r="75" spans="1:14" x14ac:dyDescent="0.25">
      <c r="A75" s="26" t="s">
        <v>118</v>
      </c>
      <c r="B75" s="140" t="s">
        <v>1498</v>
      </c>
      <c r="C75" s="151">
        <v>41.563155430000002</v>
      </c>
      <c r="D75" s="151">
        <v>358.91298105000004</v>
      </c>
      <c r="E75" s="22"/>
      <c r="F75" s="158">
        <f t="shared" si="1"/>
        <v>7.3579209859594652E-2</v>
      </c>
      <c r="G75" s="158">
        <f t="shared" si="2"/>
        <v>0.6353832686858315</v>
      </c>
      <c r="H75" s="24"/>
      <c r="L75" s="24"/>
      <c r="M75" s="24"/>
      <c r="N75" s="56"/>
    </row>
    <row r="76" spans="1:14" x14ac:dyDescent="0.25">
      <c r="A76" s="26" t="s">
        <v>119</v>
      </c>
      <c r="B76" s="140" t="s">
        <v>1499</v>
      </c>
      <c r="C76" s="151">
        <v>516.42210739999996</v>
      </c>
      <c r="D76" s="151">
        <v>191.40980078999999</v>
      </c>
      <c r="E76" s="22"/>
      <c r="F76" s="158">
        <f t="shared" si="1"/>
        <v>0.91422150756850573</v>
      </c>
      <c r="G76" s="158">
        <f t="shared" si="2"/>
        <v>0.33885256679393105</v>
      </c>
      <c r="H76" s="24"/>
      <c r="L76" s="24"/>
      <c r="M76" s="24"/>
      <c r="N76" s="56"/>
    </row>
    <row r="77" spans="1:14" x14ac:dyDescent="0.25">
      <c r="A77" s="26" t="s">
        <v>120</v>
      </c>
      <c r="B77" s="60" t="s">
        <v>99</v>
      </c>
      <c r="C77" s="153">
        <f>SUM(C70:C76)</f>
        <v>564.87634902999991</v>
      </c>
      <c r="D77" s="153">
        <f>SUM(D70:D76)</f>
        <v>564.87634903000003</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2.7558289999999999E-2</v>
      </c>
      <c r="D79" s="153" t="str">
        <f>IF($D$66="ND2","ND2","")</f>
        <v/>
      </c>
      <c r="E79" s="43"/>
      <c r="F79" s="158">
        <f>IF($C$77=0,"",IF(C79="","",C79/$C$77))</f>
        <v>4.8786411481597382E-5</v>
      </c>
      <c r="G79" s="158" t="str">
        <f>IF($D$66="ND2","ND2",IF(OR(D79="ND2",D79=""),"",D79/$D$77))</f>
        <v/>
      </c>
      <c r="H79" s="24"/>
      <c r="L79" s="24"/>
      <c r="M79" s="24"/>
      <c r="N79" s="56"/>
    </row>
    <row r="80" spans="1:14" outlineLevel="1" x14ac:dyDescent="0.25">
      <c r="A80" s="26" t="s">
        <v>125</v>
      </c>
      <c r="B80" s="61" t="s">
        <v>126</v>
      </c>
      <c r="C80" s="153">
        <v>9.253989E-2</v>
      </c>
      <c r="D80" s="153" t="str">
        <f>IF($D$66="ND2","ND2","")</f>
        <v/>
      </c>
      <c r="E80" s="43"/>
      <c r="F80" s="158">
        <f>IF($C$77=0,"",IF(C80="","",C80/$C$77))</f>
        <v>1.638232688603596E-4</v>
      </c>
      <c r="G80" s="158" t="str">
        <f>IF($D$66="ND2","ND2",IF(OR(D80="ND2",D80=""),"",D80/$D$77))</f>
        <v/>
      </c>
      <c r="H80" s="24"/>
      <c r="L80" s="24"/>
      <c r="M80" s="24"/>
      <c r="N80" s="56"/>
    </row>
    <row r="81" spans="1:14" outlineLevel="1" x14ac:dyDescent="0.25">
      <c r="A81" s="26" t="s">
        <v>127</v>
      </c>
      <c r="B81" s="61" t="s">
        <v>128</v>
      </c>
      <c r="C81" s="153">
        <v>0.16753915999999999</v>
      </c>
      <c r="D81" s="153" t="str">
        <f>IF($D$66="ND2","ND2","")</f>
        <v/>
      </c>
      <c r="E81" s="43"/>
      <c r="F81" s="158">
        <f>IF($C$77=0,"",IF(C81="","",C81/$C$77))</f>
        <v>2.9659439678736166E-4</v>
      </c>
      <c r="G81" s="158" t="str">
        <f>IF($D$66="ND2","ND2",IF(OR(D81="ND2",D81=""),"",D81/$D$77))</f>
        <v/>
      </c>
      <c r="H81" s="24"/>
      <c r="L81" s="24"/>
      <c r="M81" s="24"/>
      <c r="N81" s="56"/>
    </row>
    <row r="82" spans="1:14" outlineLevel="1" x14ac:dyDescent="0.25">
      <c r="A82" s="26" t="s">
        <v>129</v>
      </c>
      <c r="B82" s="61" t="s">
        <v>130</v>
      </c>
      <c r="C82" s="153">
        <v>0.19201828000000001</v>
      </c>
      <c r="D82" s="153" t="str">
        <f>IF($D$66="ND2","ND2","")</f>
        <v/>
      </c>
      <c r="E82" s="43"/>
      <c r="F82" s="158">
        <f>IF($C$77=0,"",IF(C82="","",C82/$C$77))</f>
        <v>3.3992975689233921E-4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13.916600000000001</v>
      </c>
      <c r="D89" s="155">
        <v>13.916600000000001</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c r="D93" s="151" t="str">
        <f t="shared" ref="D93:D99" si="3">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142</v>
      </c>
      <c r="B94" s="141" t="s">
        <v>1494</v>
      </c>
      <c r="C94" s="151"/>
      <c r="D94" s="151" t="str">
        <f t="shared" si="3"/>
        <v/>
      </c>
      <c r="E94" s="22"/>
      <c r="F94" s="158" t="str">
        <f t="shared" si="4"/>
        <v/>
      </c>
      <c r="G94" s="158" t="str">
        <f t="shared" si="5"/>
        <v/>
      </c>
      <c r="H94" s="24"/>
      <c r="L94" s="24"/>
      <c r="M94" s="24"/>
      <c r="N94" s="56"/>
    </row>
    <row r="95" spans="1:14" x14ac:dyDescent="0.25">
      <c r="A95" s="26" t="s">
        <v>143</v>
      </c>
      <c r="B95" s="141" t="s">
        <v>1495</v>
      </c>
      <c r="C95" s="151"/>
      <c r="D95" s="151" t="str">
        <f t="shared" si="3"/>
        <v/>
      </c>
      <c r="E95" s="22"/>
      <c r="F95" s="158" t="str">
        <f t="shared" si="4"/>
        <v/>
      </c>
      <c r="G95" s="158" t="str">
        <f t="shared" si="5"/>
        <v/>
      </c>
      <c r="H95" s="24"/>
      <c r="L95" s="24"/>
      <c r="M95" s="24"/>
      <c r="N95" s="56"/>
    </row>
    <row r="96" spans="1:14" x14ac:dyDescent="0.25">
      <c r="A96" s="26" t="s">
        <v>144</v>
      </c>
      <c r="B96" s="141" t="s">
        <v>1496</v>
      </c>
      <c r="C96" s="151"/>
      <c r="D96" s="151" t="str">
        <f t="shared" si="3"/>
        <v/>
      </c>
      <c r="E96" s="22"/>
      <c r="F96" s="158" t="str">
        <f t="shared" si="4"/>
        <v/>
      </c>
      <c r="G96" s="158" t="str">
        <f t="shared" si="5"/>
        <v/>
      </c>
      <c r="H96" s="24"/>
      <c r="L96" s="24"/>
      <c r="M96" s="24"/>
      <c r="N96" s="56"/>
    </row>
    <row r="97" spans="1:14" x14ac:dyDescent="0.25">
      <c r="A97" s="26" t="s">
        <v>145</v>
      </c>
      <c r="B97" s="141" t="s">
        <v>1497</v>
      </c>
      <c r="C97" s="151"/>
      <c r="D97" s="151" t="str">
        <f t="shared" si="3"/>
        <v/>
      </c>
      <c r="E97" s="22"/>
      <c r="F97" s="158" t="str">
        <f t="shared" si="4"/>
        <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v>500</v>
      </c>
      <c r="D99" s="151" t="str">
        <f t="shared" si="3"/>
        <v/>
      </c>
      <c r="E99" s="22"/>
      <c r="F99" s="158">
        <f t="shared" si="4"/>
        <v>1</v>
      </c>
      <c r="G99" s="158" t="str">
        <f t="shared" si="5"/>
        <v/>
      </c>
      <c r="H99" s="24"/>
      <c r="L99" s="24"/>
      <c r="M99" s="24"/>
    </row>
    <row r="100" spans="1:14" x14ac:dyDescent="0.25">
      <c r="A100" s="26" t="s">
        <v>148</v>
      </c>
      <c r="B100" s="60" t="s">
        <v>99</v>
      </c>
      <c r="C100" s="153">
        <f>SUM(C93:C99)</f>
        <v>500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564.87634903000003</v>
      </c>
      <c r="D112" s="151">
        <v>564.87634903000003</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564.87634903000003</v>
      </c>
      <c r="D129" s="151">
        <f>SUM(D112:D128)</f>
        <v>564.87634903000003</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500</v>
      </c>
      <c r="D138" s="151">
        <v>500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500</v>
      </c>
      <c r="D155" s="151">
        <f>SUM(D138:D154)</f>
        <v>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500</v>
      </c>
      <c r="D164" s="151">
        <v>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500</v>
      </c>
      <c r="D167" s="161">
        <f>SUM(D164:D166)</f>
        <v>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1.36282E-3</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1.36282E-3</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151"/>
      <c r="E193" s="51"/>
      <c r="F193" s="158" t="str">
        <f t="shared" ref="F193:F206" si="15">IF($C$208=0,"",IF(C193="[for completion]","",C193/$C$208))</f>
        <v/>
      </c>
      <c r="G193" s="52"/>
      <c r="H193" s="24"/>
      <c r="L193" s="24"/>
      <c r="M193" s="24"/>
      <c r="N193" s="56"/>
    </row>
    <row r="194" spans="1:14" x14ac:dyDescent="0.25">
      <c r="A194" s="26" t="s">
        <v>256</v>
      </c>
      <c r="B194" s="43" t="s">
        <v>257</v>
      </c>
      <c r="C194" s="151">
        <v>0</v>
      </c>
      <c r="E194" s="54"/>
      <c r="F194" s="158" t="str">
        <f t="shared" si="15"/>
        <v/>
      </c>
      <c r="G194" s="54"/>
      <c r="H194" s="24"/>
      <c r="L194" s="24"/>
      <c r="M194" s="24"/>
      <c r="N194" s="56"/>
    </row>
    <row r="195" spans="1:14" x14ac:dyDescent="0.25">
      <c r="A195" s="26" t="s">
        <v>258</v>
      </c>
      <c r="B195" s="43" t="s">
        <v>259</v>
      </c>
      <c r="C195" s="151"/>
      <c r="E195" s="54"/>
      <c r="F195" s="158" t="str">
        <f t="shared" si="15"/>
        <v/>
      </c>
      <c r="G195" s="54"/>
      <c r="H195" s="24"/>
      <c r="L195" s="24"/>
      <c r="M195" s="24"/>
      <c r="N195" s="56"/>
    </row>
    <row r="196" spans="1:14" x14ac:dyDescent="0.25">
      <c r="A196" s="26" t="s">
        <v>260</v>
      </c>
      <c r="B196" s="43" t="s">
        <v>261</v>
      </c>
      <c r="C196" s="151"/>
      <c r="E196" s="54"/>
      <c r="F196" s="158" t="str">
        <f t="shared" si="15"/>
        <v/>
      </c>
      <c r="G196" s="54"/>
      <c r="H196" s="24"/>
      <c r="L196" s="24"/>
      <c r="M196" s="24"/>
      <c r="N196" s="56"/>
    </row>
    <row r="197" spans="1:14" x14ac:dyDescent="0.25">
      <c r="A197" s="26" t="s">
        <v>262</v>
      </c>
      <c r="B197" s="43" t="s">
        <v>263</v>
      </c>
      <c r="C197" s="151"/>
      <c r="E197" s="54"/>
      <c r="F197" s="158" t="str">
        <f t="shared" si="15"/>
        <v/>
      </c>
      <c r="G197" s="54"/>
      <c r="H197" s="24"/>
      <c r="L197" s="24"/>
      <c r="M197" s="24"/>
      <c r="N197" s="56"/>
    </row>
    <row r="198" spans="1:14" x14ac:dyDescent="0.25">
      <c r="A198" s="26" t="s">
        <v>264</v>
      </c>
      <c r="B198" s="43" t="s">
        <v>265</v>
      </c>
      <c r="C198" s="151"/>
      <c r="E198" s="54"/>
      <c r="F198" s="158" t="str">
        <f t="shared" si="15"/>
        <v/>
      </c>
      <c r="G198" s="54"/>
      <c r="H198" s="24"/>
      <c r="L198" s="24"/>
      <c r="M198" s="24"/>
      <c r="N198" s="56"/>
    </row>
    <row r="199" spans="1:14" x14ac:dyDescent="0.25">
      <c r="A199" s="26" t="s">
        <v>266</v>
      </c>
      <c r="B199" s="43" t="s">
        <v>267</v>
      </c>
      <c r="C199" s="151"/>
      <c r="E199" s="54"/>
      <c r="F199" s="158" t="str">
        <f t="shared" si="15"/>
        <v/>
      </c>
      <c r="G199" s="54"/>
      <c r="H199" s="24"/>
      <c r="L199" s="24"/>
      <c r="M199" s="24"/>
      <c r="N199" s="56"/>
    </row>
    <row r="200" spans="1:14" x14ac:dyDescent="0.25">
      <c r="A200" s="26" t="s">
        <v>268</v>
      </c>
      <c r="B200" s="43" t="s">
        <v>12</v>
      </c>
      <c r="C200" s="151"/>
      <c r="E200" s="54"/>
      <c r="F200" s="158" t="str">
        <f t="shared" si="15"/>
        <v/>
      </c>
      <c r="G200" s="54"/>
      <c r="H200" s="24"/>
      <c r="L200" s="24"/>
      <c r="M200" s="24"/>
      <c r="N200" s="56"/>
    </row>
    <row r="201" spans="1:14" x14ac:dyDescent="0.25">
      <c r="A201" s="26" t="s">
        <v>269</v>
      </c>
      <c r="B201" s="43" t="s">
        <v>270</v>
      </c>
      <c r="C201" s="151"/>
      <c r="E201" s="54"/>
      <c r="F201" s="158" t="str">
        <f t="shared" si="15"/>
        <v/>
      </c>
      <c r="G201" s="54"/>
      <c r="H201" s="24"/>
      <c r="L201" s="24"/>
      <c r="M201" s="24"/>
      <c r="N201" s="56"/>
    </row>
    <row r="202" spans="1:14" x14ac:dyDescent="0.25">
      <c r="A202" s="26" t="s">
        <v>271</v>
      </c>
      <c r="B202" s="43" t="s">
        <v>272</v>
      </c>
      <c r="C202" s="151"/>
      <c r="E202" s="54"/>
      <c r="F202" s="158" t="str">
        <f t="shared" si="15"/>
        <v/>
      </c>
      <c r="G202" s="54"/>
      <c r="H202" s="24"/>
      <c r="L202" s="24"/>
      <c r="M202" s="24"/>
      <c r="N202" s="56"/>
    </row>
    <row r="203" spans="1:14" x14ac:dyDescent="0.25">
      <c r="A203" s="26" t="s">
        <v>273</v>
      </c>
      <c r="B203" s="43" t="s">
        <v>274</v>
      </c>
      <c r="C203" s="151"/>
      <c r="E203" s="54"/>
      <c r="F203" s="158" t="str">
        <f t="shared" si="15"/>
        <v/>
      </c>
      <c r="G203" s="54"/>
      <c r="H203" s="24"/>
      <c r="L203" s="24"/>
      <c r="M203" s="24"/>
      <c r="N203" s="56"/>
    </row>
    <row r="204" spans="1:14" x14ac:dyDescent="0.25">
      <c r="A204" s="26" t="s">
        <v>275</v>
      </c>
      <c r="B204" s="43" t="s">
        <v>276</v>
      </c>
      <c r="C204" s="151"/>
      <c r="E204" s="54"/>
      <c r="F204" s="158" t="str">
        <f t="shared" si="15"/>
        <v/>
      </c>
      <c r="G204" s="54"/>
      <c r="H204" s="24"/>
      <c r="L204" s="24"/>
      <c r="M204" s="24"/>
      <c r="N204" s="56"/>
    </row>
    <row r="205" spans="1:14" x14ac:dyDescent="0.25">
      <c r="A205" s="26" t="s">
        <v>277</v>
      </c>
      <c r="B205" s="43" t="s">
        <v>278</v>
      </c>
      <c r="C205" s="151"/>
      <c r="E205" s="54"/>
      <c r="F205" s="158" t="str">
        <f t="shared" si="15"/>
        <v/>
      </c>
      <c r="G205" s="54"/>
      <c r="H205" s="24"/>
      <c r="L205" s="24"/>
      <c r="M205" s="24"/>
      <c r="N205" s="56"/>
    </row>
    <row r="206" spans="1:14" x14ac:dyDescent="0.25">
      <c r="A206" s="26" t="s">
        <v>279</v>
      </c>
      <c r="B206" s="43" t="s">
        <v>97</v>
      </c>
      <c r="C206" s="151"/>
      <c r="E206" s="54"/>
      <c r="F206" s="158" t="str">
        <f t="shared" si="15"/>
        <v/>
      </c>
      <c r="G206" s="54"/>
      <c r="H206" s="24"/>
      <c r="L206" s="24"/>
      <c r="M206" s="24"/>
      <c r="N206" s="56"/>
    </row>
    <row r="207" spans="1:14" x14ac:dyDescent="0.25">
      <c r="A207" s="26" t="s">
        <v>280</v>
      </c>
      <c r="B207" s="53" t="s">
        <v>281</v>
      </c>
      <c r="C207" s="151">
        <f>SUM(C193:C196)</f>
        <v>0</v>
      </c>
      <c r="E207" s="54"/>
      <c r="F207" s="158">
        <f>SUM(F193:F196)</f>
        <v>0</v>
      </c>
      <c r="G207" s="54"/>
      <c r="H207" s="24"/>
      <c r="L207" s="24"/>
      <c r="M207" s="24"/>
      <c r="N207" s="56"/>
    </row>
    <row r="208" spans="1:14" x14ac:dyDescent="0.25">
      <c r="A208" s="26" t="s">
        <v>282</v>
      </c>
      <c r="B208" s="60" t="s">
        <v>99</v>
      </c>
      <c r="C208" s="153">
        <f>SUM(C193:C206)</f>
        <v>0</v>
      </c>
      <c r="D208" s="43"/>
      <c r="E208" s="54"/>
      <c r="F208" s="159">
        <f>SUM(F193:F206)</f>
        <v>0</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2612</v>
      </c>
      <c r="H339" s="24"/>
      <c r="I339" s="56"/>
      <c r="J339" s="56"/>
      <c r="K339" s="56"/>
      <c r="L339" s="56"/>
      <c r="M339" s="56"/>
      <c r="N339" s="56"/>
    </row>
    <row r="340" spans="1:14" outlineLevel="1" x14ac:dyDescent="0.25">
      <c r="A340" s="26" t="s">
        <v>389</v>
      </c>
      <c r="B340" s="55" t="s">
        <v>2614</v>
      </c>
      <c r="C340" s="26" t="s">
        <v>2615</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ht="30"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4"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zoomScale="6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564.87634903000003</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564.87634903000003</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3645</v>
      </c>
      <c r="D28" s="272" t="str">
        <f>IF(C28="","","ND2")</f>
        <v>ND2</v>
      </c>
      <c r="F28" s="272">
        <f>IF(C28=0,"",IF(C28="","",C28))</f>
        <v>3645</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1.0999999999999999E-2</v>
      </c>
      <c r="D36" s="143" t="str">
        <f>IF(C36="","","ND2")</f>
        <v>ND2</v>
      </c>
      <c r="E36" s="169"/>
      <c r="F36" s="143">
        <f>IF(C36=0,"",C36)</f>
        <v>1.0999999999999999E-2</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4.2087230000000003E-2</v>
      </c>
      <c r="D99" s="143" t="str">
        <f t="shared" ref="D99:D111" si="1">IF(C99="","","ND2")</f>
        <v>ND2</v>
      </c>
      <c r="E99" s="143"/>
      <c r="F99" s="143">
        <f t="shared" ref="F99:F111" si="2">IF(C99="","",C99)</f>
        <v>4.2087230000000003E-2</v>
      </c>
      <c r="G99" s="109"/>
    </row>
    <row r="100" spans="1:7" x14ac:dyDescent="0.25">
      <c r="A100" s="109" t="s">
        <v>546</v>
      </c>
      <c r="B100" s="130" t="s">
        <v>2622</v>
      </c>
      <c r="C100" s="143">
        <v>5.0037459999999999E-2</v>
      </c>
      <c r="D100" s="143" t="str">
        <f t="shared" si="1"/>
        <v>ND2</v>
      </c>
      <c r="E100" s="143"/>
      <c r="F100" s="143">
        <f t="shared" si="2"/>
        <v>5.0037459999999999E-2</v>
      </c>
      <c r="G100" s="109"/>
    </row>
    <row r="101" spans="1:7" x14ac:dyDescent="0.25">
      <c r="A101" s="109" t="s">
        <v>547</v>
      </c>
      <c r="B101" s="130" t="s">
        <v>2623</v>
      </c>
      <c r="C101" s="143">
        <v>3.5120369999999998E-2</v>
      </c>
      <c r="D101" s="143" t="str">
        <f t="shared" si="1"/>
        <v>ND2</v>
      </c>
      <c r="E101" s="143"/>
      <c r="F101" s="143">
        <f t="shared" si="2"/>
        <v>3.5120369999999998E-2</v>
      </c>
      <c r="G101" s="109"/>
    </row>
    <row r="102" spans="1:7" x14ac:dyDescent="0.25">
      <c r="A102" s="109" t="s">
        <v>548</v>
      </c>
      <c r="B102" s="130" t="s">
        <v>2624</v>
      </c>
      <c r="C102" s="143">
        <v>8.185038E-2</v>
      </c>
      <c r="D102" s="143" t="str">
        <f t="shared" si="1"/>
        <v>ND2</v>
      </c>
      <c r="E102" s="143"/>
      <c r="F102" s="143">
        <f t="shared" si="2"/>
        <v>8.185038E-2</v>
      </c>
      <c r="G102" s="109"/>
    </row>
    <row r="103" spans="1:7" x14ac:dyDescent="0.25">
      <c r="A103" s="109" t="s">
        <v>549</v>
      </c>
      <c r="B103" s="130" t="s">
        <v>2625</v>
      </c>
      <c r="C103" s="143">
        <v>0.13351473</v>
      </c>
      <c r="D103" s="143" t="str">
        <f t="shared" si="1"/>
        <v>ND2</v>
      </c>
      <c r="E103" s="143"/>
      <c r="F103" s="143">
        <f t="shared" si="2"/>
        <v>0.13351473</v>
      </c>
      <c r="G103" s="109"/>
    </row>
    <row r="104" spans="1:7" x14ac:dyDescent="0.25">
      <c r="A104" s="109" t="s">
        <v>550</v>
      </c>
      <c r="B104" s="130" t="s">
        <v>2626</v>
      </c>
      <c r="C104" s="143">
        <v>0.13503272999999999</v>
      </c>
      <c r="D104" s="143" t="str">
        <f t="shared" si="1"/>
        <v>ND2</v>
      </c>
      <c r="E104" s="143"/>
      <c r="F104" s="143">
        <f t="shared" si="2"/>
        <v>0.13503272999999999</v>
      </c>
      <c r="G104" s="109"/>
    </row>
    <row r="105" spans="1:7" x14ac:dyDescent="0.25">
      <c r="A105" s="109" t="s">
        <v>551</v>
      </c>
      <c r="B105" s="130" t="s">
        <v>2627</v>
      </c>
      <c r="C105" s="143">
        <v>0.1876197</v>
      </c>
      <c r="D105" s="143" t="str">
        <f t="shared" si="1"/>
        <v>ND2</v>
      </c>
      <c r="E105" s="143"/>
      <c r="F105" s="143">
        <f t="shared" si="2"/>
        <v>0.1876197</v>
      </c>
      <c r="G105" s="109"/>
    </row>
    <row r="106" spans="1:7" x14ac:dyDescent="0.25">
      <c r="A106" s="109" t="s">
        <v>552</v>
      </c>
      <c r="B106" s="130" t="s">
        <v>2628</v>
      </c>
      <c r="C106" s="143">
        <v>2.5547830000000001E-2</v>
      </c>
      <c r="D106" s="143" t="str">
        <f t="shared" si="1"/>
        <v>ND2</v>
      </c>
      <c r="E106" s="143"/>
      <c r="F106" s="143">
        <f t="shared" si="2"/>
        <v>2.5547830000000001E-2</v>
      </c>
      <c r="G106" s="109"/>
    </row>
    <row r="107" spans="1:7" x14ac:dyDescent="0.25">
      <c r="A107" s="109" t="s">
        <v>553</v>
      </c>
      <c r="B107" s="130" t="s">
        <v>2629</v>
      </c>
      <c r="C107" s="143">
        <v>0.14608794</v>
      </c>
      <c r="D107" s="143" t="str">
        <f t="shared" si="1"/>
        <v>ND2</v>
      </c>
      <c r="E107" s="143"/>
      <c r="F107" s="143">
        <f t="shared" si="2"/>
        <v>0.14608794</v>
      </c>
      <c r="G107" s="109"/>
    </row>
    <row r="108" spans="1:7" x14ac:dyDescent="0.25">
      <c r="A108" s="109" t="s">
        <v>554</v>
      </c>
      <c r="B108" s="130" t="s">
        <v>2630</v>
      </c>
      <c r="C108" s="143">
        <v>8.0382369999999995E-2</v>
      </c>
      <c r="D108" s="143" t="str">
        <f t="shared" si="1"/>
        <v>ND2</v>
      </c>
      <c r="E108" s="143"/>
      <c r="F108" s="143">
        <f t="shared" si="2"/>
        <v>8.0382369999999995E-2</v>
      </c>
      <c r="G108" s="109"/>
    </row>
    <row r="109" spans="1:7" x14ac:dyDescent="0.25">
      <c r="A109" s="109" t="s">
        <v>555</v>
      </c>
      <c r="B109" s="130" t="s">
        <v>2631</v>
      </c>
      <c r="C109" s="143">
        <v>6.6267969999999995E-2</v>
      </c>
      <c r="D109" s="143" t="str">
        <f t="shared" si="1"/>
        <v>ND2</v>
      </c>
      <c r="E109" s="143"/>
      <c r="F109" s="143">
        <f t="shared" si="2"/>
        <v>6.6267969999999995E-2</v>
      </c>
      <c r="G109" s="109"/>
    </row>
    <row r="110" spans="1:7" x14ac:dyDescent="0.25">
      <c r="A110" s="109" t="s">
        <v>556</v>
      </c>
      <c r="B110" s="130" t="s">
        <v>2632</v>
      </c>
      <c r="C110" s="143">
        <v>1.6451299999999999E-2</v>
      </c>
      <c r="D110" s="143" t="str">
        <f t="shared" si="1"/>
        <v>ND2</v>
      </c>
      <c r="E110" s="143"/>
      <c r="F110" s="143">
        <f t="shared" si="2"/>
        <v>1.6451299999999999E-2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0.97398826000000005</v>
      </c>
      <c r="D150" s="143" t="str">
        <f>IF(C150="","","ND2")</f>
        <v>ND2</v>
      </c>
      <c r="E150" s="144"/>
      <c r="F150" s="143">
        <f>IF(C150="","",C150)</f>
        <v>0.97398826000000005</v>
      </c>
    </row>
    <row r="151" spans="1:7" x14ac:dyDescent="0.25">
      <c r="A151" s="109" t="s">
        <v>579</v>
      </c>
      <c r="B151" s="109" t="s">
        <v>2635</v>
      </c>
      <c r="C151" s="143">
        <v>2.6011739999999998E-2</v>
      </c>
      <c r="D151" s="143" t="str">
        <f>IF(C151="","","ND2")</f>
        <v>ND2</v>
      </c>
      <c r="E151" s="144"/>
      <c r="F151" s="143">
        <f>IF(C151="","",C151)</f>
        <v>2.6011739999999998E-2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0.34743055</v>
      </c>
      <c r="D160" s="143" t="str">
        <f>IF(C160="","","ND2")</f>
        <v>ND2</v>
      </c>
      <c r="E160" s="144"/>
      <c r="F160" s="143">
        <f>IF(C160="","",C160)</f>
        <v>0.34743055</v>
      </c>
    </row>
    <row r="161" spans="1:7" x14ac:dyDescent="0.25">
      <c r="A161" s="109" t="s">
        <v>591</v>
      </c>
      <c r="B161" s="109" t="s">
        <v>592</v>
      </c>
      <c r="C161" s="143">
        <v>0.65256945</v>
      </c>
      <c r="D161" s="143" t="str">
        <f>IF(C161="","","ND2")</f>
        <v>ND2</v>
      </c>
      <c r="E161" s="144"/>
      <c r="F161" s="143">
        <f>IF(C161="","",C161)</f>
        <v>0.65256945</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2.185844E-2</v>
      </c>
      <c r="D170" s="143" t="str">
        <f>IF(C170="","","ND2")</f>
        <v>ND2</v>
      </c>
      <c r="E170" s="144"/>
      <c r="F170" s="143">
        <f>IF(C170="","",C170)</f>
        <v>2.185844E-2</v>
      </c>
    </row>
    <row r="171" spans="1:7" x14ac:dyDescent="0.25">
      <c r="A171" s="109" t="s">
        <v>603</v>
      </c>
      <c r="B171" s="131" t="s">
        <v>2638</v>
      </c>
      <c r="C171" s="143">
        <v>1.9554720000000001E-2</v>
      </c>
      <c r="D171" s="143" t="str">
        <f>IF(C171="","","ND2")</f>
        <v>ND2</v>
      </c>
      <c r="E171" s="144"/>
      <c r="F171" s="143">
        <f>IF(C171="","",C171)</f>
        <v>1.9554720000000001E-2</v>
      </c>
    </row>
    <row r="172" spans="1:7" x14ac:dyDescent="0.25">
      <c r="A172" s="109" t="s">
        <v>605</v>
      </c>
      <c r="B172" s="131" t="s">
        <v>2639</v>
      </c>
      <c r="C172" s="143">
        <v>1.361708E-2</v>
      </c>
      <c r="D172" s="143" t="str">
        <f>IF(C172="","","ND2")</f>
        <v>ND2</v>
      </c>
      <c r="E172" s="143"/>
      <c r="F172" s="143">
        <f>IF(C172="","",C172)</f>
        <v>1.361708E-2</v>
      </c>
    </row>
    <row r="173" spans="1:7" x14ac:dyDescent="0.25">
      <c r="A173" s="109" t="s">
        <v>607</v>
      </c>
      <c r="B173" s="131" t="s">
        <v>2640</v>
      </c>
      <c r="C173" s="143">
        <v>7.1695090000000003E-2</v>
      </c>
      <c r="D173" s="143" t="str">
        <f>IF(C173="","","ND2")</f>
        <v>ND2</v>
      </c>
      <c r="E173" s="143"/>
      <c r="F173" s="143">
        <f>IF(C173="","",C173)</f>
        <v>7.1695090000000003E-2</v>
      </c>
    </row>
    <row r="174" spans="1:7" x14ac:dyDescent="0.25">
      <c r="A174" s="109" t="s">
        <v>609</v>
      </c>
      <c r="B174" s="131" t="s">
        <v>2641</v>
      </c>
      <c r="C174" s="143">
        <v>0.87327465999999998</v>
      </c>
      <c r="D174" s="143" t="str">
        <f>IF(C174="","","ND2")</f>
        <v>ND2</v>
      </c>
      <c r="E174" s="143"/>
      <c r="F174" s="143">
        <f>IF(C174="","",C174)</f>
        <v>0.87327465999999998</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6.2215999999999997E-4</v>
      </c>
      <c r="D180" s="143" t="str">
        <f>IF(C180="","","ND2")</f>
        <v>ND2</v>
      </c>
      <c r="E180" s="144"/>
      <c r="F180" s="143">
        <f>IF(C180="","",C180)</f>
        <v>6.2215999999999997E-4</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154.97293526200275</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0.85091481999999996</v>
      </c>
      <c r="D190" s="170">
        <v>56</v>
      </c>
      <c r="E190" s="136"/>
      <c r="F190" s="166">
        <f t="shared" ref="F190:F213" si="3">IF($C$214=0,"",IF(C190="[for completion]","",IF(C190="","",C190/$C$214)))</f>
        <v>1.5063736009857417E-3</v>
      </c>
      <c r="G190" s="166">
        <f t="shared" ref="G190:G213" si="4">IF($D$214=0,"",IF(D190="[for completion]","",IF(D190="","",D190/$D$214)))</f>
        <v>1.5363511659807956E-2</v>
      </c>
    </row>
    <row r="191" spans="1:7" x14ac:dyDescent="0.25">
      <c r="A191" s="109" t="s">
        <v>630</v>
      </c>
      <c r="B191" s="130" t="s">
        <v>2643</v>
      </c>
      <c r="C191" s="167">
        <v>7.1184912799999998</v>
      </c>
      <c r="D191" s="170">
        <v>182</v>
      </c>
      <c r="E191" s="136"/>
      <c r="F191" s="166">
        <f t="shared" si="3"/>
        <v>1.2601857543201799E-2</v>
      </c>
      <c r="G191" s="166">
        <f t="shared" si="4"/>
        <v>4.993141289437586E-2</v>
      </c>
    </row>
    <row r="192" spans="1:7" x14ac:dyDescent="0.25">
      <c r="A192" s="109" t="s">
        <v>631</v>
      </c>
      <c r="B192" s="130" t="s">
        <v>2644</v>
      </c>
      <c r="C192" s="167">
        <v>13.25283437</v>
      </c>
      <c r="D192" s="170">
        <v>209</v>
      </c>
      <c r="E192" s="136"/>
      <c r="F192" s="166">
        <f t="shared" si="3"/>
        <v>2.3461478592186825E-2</v>
      </c>
      <c r="G192" s="166">
        <f t="shared" si="4"/>
        <v>5.7338820301783264E-2</v>
      </c>
    </row>
    <row r="193" spans="1:7" x14ac:dyDescent="0.25">
      <c r="A193" s="109" t="s">
        <v>632</v>
      </c>
      <c r="B193" s="130" t="s">
        <v>2645</v>
      </c>
      <c r="C193" s="167">
        <v>30.573635490000001</v>
      </c>
      <c r="D193" s="170">
        <v>344</v>
      </c>
      <c r="E193" s="136"/>
      <c r="F193" s="166">
        <f t="shared" si="3"/>
        <v>5.4124474396035051E-2</v>
      </c>
      <c r="G193" s="166">
        <f t="shared" si="4"/>
        <v>9.4375857338820299E-2</v>
      </c>
    </row>
    <row r="194" spans="1:7" x14ac:dyDescent="0.25">
      <c r="A194" s="109" t="s">
        <v>633</v>
      </c>
      <c r="B194" s="130" t="s">
        <v>2646</v>
      </c>
      <c r="C194" s="167">
        <v>130.07781684</v>
      </c>
      <c r="D194" s="170">
        <v>1030</v>
      </c>
      <c r="E194" s="136"/>
      <c r="F194" s="166">
        <f t="shared" si="3"/>
        <v>0.23027662082749312</v>
      </c>
      <c r="G194" s="166">
        <f t="shared" si="4"/>
        <v>0.28257887517146779</v>
      </c>
    </row>
    <row r="195" spans="1:7" x14ac:dyDescent="0.25">
      <c r="A195" s="109" t="s">
        <v>634</v>
      </c>
      <c r="B195" s="130" t="s">
        <v>2647</v>
      </c>
      <c r="C195" s="167">
        <v>180.60145713</v>
      </c>
      <c r="D195" s="170">
        <v>1034</v>
      </c>
      <c r="E195" s="136"/>
      <c r="F195" s="166">
        <f t="shared" si="3"/>
        <v>0.3197185675061931</v>
      </c>
      <c r="G195" s="166">
        <f t="shared" si="4"/>
        <v>0.28367626886145403</v>
      </c>
    </row>
    <row r="196" spans="1:7" x14ac:dyDescent="0.25">
      <c r="A196" s="109" t="s">
        <v>635</v>
      </c>
      <c r="B196" s="130" t="s">
        <v>2648</v>
      </c>
      <c r="C196" s="167">
        <v>113.87428391</v>
      </c>
      <c r="D196" s="170">
        <v>520</v>
      </c>
      <c r="E196" s="136"/>
      <c r="F196" s="166">
        <f t="shared" si="3"/>
        <v>0.20159152371230227</v>
      </c>
      <c r="G196" s="166">
        <f t="shared" si="4"/>
        <v>0.14266117969821673</v>
      </c>
    </row>
    <row r="197" spans="1:7" x14ac:dyDescent="0.25">
      <c r="A197" s="109" t="s">
        <v>636</v>
      </c>
      <c r="B197" s="130" t="s">
        <v>2649</v>
      </c>
      <c r="C197" s="167">
        <v>39.134651480000002</v>
      </c>
      <c r="D197" s="170">
        <v>145</v>
      </c>
      <c r="E197" s="136"/>
      <c r="F197" s="166">
        <f t="shared" si="3"/>
        <v>6.9280031899373415E-2</v>
      </c>
      <c r="G197" s="166">
        <f t="shared" si="4"/>
        <v>3.9780521262002745E-2</v>
      </c>
    </row>
    <row r="198" spans="1:7" x14ac:dyDescent="0.25">
      <c r="A198" s="109" t="s">
        <v>637</v>
      </c>
      <c r="B198" s="130" t="s">
        <v>2650</v>
      </c>
      <c r="C198" s="167">
        <v>16.624978779999999</v>
      </c>
      <c r="D198" s="170">
        <v>52</v>
      </c>
      <c r="E198" s="136"/>
      <c r="F198" s="166">
        <f t="shared" si="3"/>
        <v>2.9431182255281605E-2</v>
      </c>
      <c r="G198" s="166">
        <f t="shared" si="4"/>
        <v>1.4266117969821674E-2</v>
      </c>
    </row>
    <row r="199" spans="1:7" x14ac:dyDescent="0.25">
      <c r="A199" s="109" t="s">
        <v>638</v>
      </c>
      <c r="B199" s="130" t="s">
        <v>2651</v>
      </c>
      <c r="C199" s="167">
        <v>10.047181459999999</v>
      </c>
      <c r="D199" s="170">
        <v>27</v>
      </c>
      <c r="E199" s="130"/>
      <c r="F199" s="166">
        <f t="shared" si="3"/>
        <v>1.7786514654495475E-2</v>
      </c>
      <c r="G199" s="166">
        <f t="shared" si="4"/>
        <v>7.4074074074074077E-3</v>
      </c>
    </row>
    <row r="200" spans="1:7" x14ac:dyDescent="0.25">
      <c r="A200" s="109" t="s">
        <v>639</v>
      </c>
      <c r="B200" s="130" t="s">
        <v>2652</v>
      </c>
      <c r="C200" s="167">
        <v>8.6685059399999993</v>
      </c>
      <c r="D200" s="170">
        <v>20</v>
      </c>
      <c r="E200" s="130"/>
      <c r="F200" s="166">
        <f t="shared" si="3"/>
        <v>1.5345846847518874E-2</v>
      </c>
      <c r="G200" s="166">
        <f t="shared" si="4"/>
        <v>5.4869684499314125E-3</v>
      </c>
    </row>
    <row r="201" spans="1:7" x14ac:dyDescent="0.25">
      <c r="A201" s="109" t="s">
        <v>640</v>
      </c>
      <c r="B201" s="130" t="s">
        <v>2653</v>
      </c>
      <c r="C201" s="167">
        <v>5.1849954199999999</v>
      </c>
      <c r="D201" s="170">
        <v>11</v>
      </c>
      <c r="E201" s="130"/>
      <c r="F201" s="166">
        <f t="shared" si="3"/>
        <v>9.178991878317477E-3</v>
      </c>
      <c r="G201" s="166">
        <f t="shared" si="4"/>
        <v>3.0178326474622772E-3</v>
      </c>
    </row>
    <row r="202" spans="1:7" x14ac:dyDescent="0.25">
      <c r="A202" s="109" t="s">
        <v>641</v>
      </c>
      <c r="B202" s="130" t="s">
        <v>2654</v>
      </c>
      <c r="C202" s="167">
        <v>3.1361278499999998</v>
      </c>
      <c r="D202" s="170">
        <v>6</v>
      </c>
      <c r="E202" s="130"/>
      <c r="F202" s="166">
        <f t="shared" si="3"/>
        <v>5.5518837979060837E-3</v>
      </c>
      <c r="G202" s="166">
        <f t="shared" si="4"/>
        <v>1.6460905349794238E-3</v>
      </c>
    </row>
    <row r="203" spans="1:7" x14ac:dyDescent="0.25">
      <c r="A203" s="109" t="s">
        <v>642</v>
      </c>
      <c r="B203" s="130" t="s">
        <v>2655</v>
      </c>
      <c r="C203" s="167">
        <v>1.12001409</v>
      </c>
      <c r="D203" s="170">
        <v>2</v>
      </c>
      <c r="E203" s="130"/>
      <c r="F203" s="166">
        <f t="shared" si="3"/>
        <v>1.9827597525073877E-3</v>
      </c>
      <c r="G203" s="166">
        <f t="shared" si="4"/>
        <v>5.4869684499314131E-4</v>
      </c>
    </row>
    <row r="204" spans="1:7" x14ac:dyDescent="0.25">
      <c r="A204" s="109" t="s">
        <v>643</v>
      </c>
      <c r="B204" s="130" t="s">
        <v>2656</v>
      </c>
      <c r="C204" s="167">
        <v>2.5070195100000001</v>
      </c>
      <c r="D204" s="170">
        <v>4</v>
      </c>
      <c r="E204" s="130"/>
      <c r="F204" s="166">
        <f t="shared" si="3"/>
        <v>4.4381739725959995E-3</v>
      </c>
      <c r="G204" s="166">
        <f t="shared" si="4"/>
        <v>1.0973936899862826E-3</v>
      </c>
    </row>
    <row r="205" spans="1:7" x14ac:dyDescent="0.25">
      <c r="A205" s="109" t="s">
        <v>644</v>
      </c>
      <c r="B205" s="130" t="s">
        <v>2657</v>
      </c>
      <c r="C205" s="167">
        <v>1.34818299</v>
      </c>
      <c r="D205" s="170">
        <v>2</v>
      </c>
      <c r="F205" s="166">
        <f t="shared" si="3"/>
        <v>2.3866869135432665E-3</v>
      </c>
      <c r="G205" s="166">
        <f t="shared" si="4"/>
        <v>5.4869684499314131E-4</v>
      </c>
    </row>
    <row r="206" spans="1:7" x14ac:dyDescent="0.25">
      <c r="A206" s="109" t="s">
        <v>645</v>
      </c>
      <c r="B206" s="130" t="s">
        <v>2658</v>
      </c>
      <c r="C206" s="167">
        <v>0</v>
      </c>
      <c r="D206" s="170">
        <v>0</v>
      </c>
      <c r="E206" s="125"/>
      <c r="F206" s="166">
        <f t="shared" si="3"/>
        <v>0</v>
      </c>
      <c r="G206" s="166">
        <f t="shared" si="4"/>
        <v>0</v>
      </c>
    </row>
    <row r="207" spans="1:7" x14ac:dyDescent="0.25">
      <c r="A207" s="109" t="s">
        <v>646</v>
      </c>
      <c r="B207" s="130" t="s">
        <v>2659</v>
      </c>
      <c r="C207" s="167">
        <v>0.75525766999999999</v>
      </c>
      <c r="D207" s="170">
        <v>1</v>
      </c>
      <c r="E207" s="125"/>
      <c r="F207" s="166">
        <f t="shared" si="3"/>
        <v>1.3370318500622671E-3</v>
      </c>
      <c r="G207" s="166">
        <f t="shared" si="4"/>
        <v>2.7434842249657066E-4</v>
      </c>
    </row>
    <row r="208" spans="1:7" x14ac:dyDescent="0.25">
      <c r="A208" s="109" t="s">
        <v>647</v>
      </c>
      <c r="B208" s="130" t="s">
        <v>2660</v>
      </c>
      <c r="C208" s="167">
        <v>0</v>
      </c>
      <c r="D208" s="170">
        <v>0</v>
      </c>
      <c r="E208" s="125"/>
      <c r="F208" s="166">
        <f t="shared" si="3"/>
        <v>0</v>
      </c>
      <c r="G208" s="166">
        <f t="shared" si="4"/>
        <v>0</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564.87634903000014</v>
      </c>
      <c r="D214" s="171">
        <f>SUM(D190:D213)</f>
        <v>3645</v>
      </c>
      <c r="E214" s="125"/>
      <c r="F214" s="172">
        <f>SUM(F190:F213)</f>
        <v>0.99999999999999978</v>
      </c>
      <c r="G214" s="172">
        <f>SUM(G190:G213)</f>
        <v>0.99999999999999989</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0.69496460999999998</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38.085475029999998</v>
      </c>
      <c r="D219" s="170">
        <v>475</v>
      </c>
      <c r="F219" s="166">
        <f t="shared" ref="F219:F226" si="5">IF($C$227=0,"",IF(C219="[for completion]","",C219/$C$227))</f>
        <v>6.742267594562952E-2</v>
      </c>
      <c r="G219" s="166">
        <f t="shared" ref="G219:G226" si="6">IF($D$227=0,"",IF(D219="[for completion]","",D219/$D$227))</f>
        <v>0.13031550068587106</v>
      </c>
    </row>
    <row r="220" spans="1:7" x14ac:dyDescent="0.25">
      <c r="A220" s="109" t="s">
        <v>660</v>
      </c>
      <c r="B220" s="109" t="s">
        <v>2666</v>
      </c>
      <c r="C220" s="167">
        <v>49.136102020000003</v>
      </c>
      <c r="D220" s="170">
        <v>358</v>
      </c>
      <c r="F220" s="166">
        <f t="shared" si="5"/>
        <v>8.6985589154823059E-2</v>
      </c>
      <c r="G220" s="166">
        <f t="shared" si="6"/>
        <v>9.8216735253772294E-2</v>
      </c>
    </row>
    <row r="221" spans="1:7" x14ac:dyDescent="0.25">
      <c r="A221" s="109" t="s">
        <v>662</v>
      </c>
      <c r="B221" s="109" t="s">
        <v>2667</v>
      </c>
      <c r="C221" s="167">
        <v>78.875269840000001</v>
      </c>
      <c r="D221" s="170">
        <v>478</v>
      </c>
      <c r="F221" s="166">
        <f t="shared" si="5"/>
        <v>0.13963280632202754</v>
      </c>
      <c r="G221" s="166">
        <f t="shared" si="6"/>
        <v>0.13113854595336077</v>
      </c>
    </row>
    <row r="222" spans="1:7" x14ac:dyDescent="0.25">
      <c r="A222" s="109" t="s">
        <v>664</v>
      </c>
      <c r="B222" s="109" t="s">
        <v>2668</v>
      </c>
      <c r="C222" s="167">
        <v>102.56561911999999</v>
      </c>
      <c r="D222" s="170">
        <v>611</v>
      </c>
      <c r="F222" s="166">
        <f t="shared" si="5"/>
        <v>0.18157180646016541</v>
      </c>
      <c r="G222" s="166">
        <f t="shared" si="6"/>
        <v>0.16762688614540466</v>
      </c>
    </row>
    <row r="223" spans="1:7" x14ac:dyDescent="0.25">
      <c r="A223" s="109" t="s">
        <v>666</v>
      </c>
      <c r="B223" s="109" t="s">
        <v>2669</v>
      </c>
      <c r="C223" s="167">
        <v>91.306847980000001</v>
      </c>
      <c r="D223" s="170">
        <v>544</v>
      </c>
      <c r="F223" s="166">
        <f t="shared" si="5"/>
        <v>0.16164041588356676</v>
      </c>
      <c r="G223" s="166">
        <f t="shared" si="6"/>
        <v>0.14924554183813443</v>
      </c>
    </row>
    <row r="224" spans="1:7" x14ac:dyDescent="0.25">
      <c r="A224" s="109" t="s">
        <v>668</v>
      </c>
      <c r="B224" s="109" t="s">
        <v>2670</v>
      </c>
      <c r="C224" s="167">
        <v>151.90007998999999</v>
      </c>
      <c r="D224" s="170">
        <v>911</v>
      </c>
      <c r="F224" s="166">
        <f t="shared" si="5"/>
        <v>0.26890855007620929</v>
      </c>
      <c r="G224" s="166">
        <f t="shared" si="6"/>
        <v>0.24993141289437587</v>
      </c>
    </row>
    <row r="225" spans="1:7" x14ac:dyDescent="0.25">
      <c r="A225" s="109" t="s">
        <v>670</v>
      </c>
      <c r="B225" s="109" t="s">
        <v>2671</v>
      </c>
      <c r="C225" s="167">
        <v>51.166277860000001</v>
      </c>
      <c r="D225" s="170">
        <v>258</v>
      </c>
      <c r="F225" s="166">
        <f t="shared" si="5"/>
        <v>9.0579607285492178E-2</v>
      </c>
      <c r="G225" s="166">
        <f t="shared" si="6"/>
        <v>7.0781893004115221E-2</v>
      </c>
    </row>
    <row r="226" spans="1:7" x14ac:dyDescent="0.25">
      <c r="A226" s="109" t="s">
        <v>672</v>
      </c>
      <c r="B226" s="109" t="s">
        <v>2672</v>
      </c>
      <c r="C226" s="167">
        <v>1.8406771900000001</v>
      </c>
      <c r="D226" s="170">
        <v>10</v>
      </c>
      <c r="F226" s="166">
        <f t="shared" si="5"/>
        <v>3.2585488720864183E-3</v>
      </c>
      <c r="G226" s="166">
        <f t="shared" si="6"/>
        <v>2.7434842249657062E-3</v>
      </c>
    </row>
    <row r="227" spans="1:7" x14ac:dyDescent="0.25">
      <c r="A227" s="109" t="s">
        <v>674</v>
      </c>
      <c r="B227" s="139" t="s">
        <v>99</v>
      </c>
      <c r="C227" s="167">
        <f>SUM(C219:C226)</f>
        <v>564.87634902999991</v>
      </c>
      <c r="D227" s="170">
        <f>SUM(D219:D226)</f>
        <v>3645</v>
      </c>
      <c r="F227" s="143">
        <f>SUM(F219:F226)</f>
        <v>1.0000000000000002</v>
      </c>
      <c r="G227" s="143">
        <f>SUM(G219:G226)</f>
        <v>1</v>
      </c>
    </row>
    <row r="228" spans="1:7" outlineLevel="1" x14ac:dyDescent="0.25">
      <c r="A228" s="109" t="s">
        <v>675</v>
      </c>
      <c r="B228" s="126" t="s">
        <v>2673</v>
      </c>
      <c r="C228" s="167">
        <v>1.18653082</v>
      </c>
      <c r="D228" s="170">
        <v>7</v>
      </c>
      <c r="F228" s="166">
        <f t="shared" ref="F228:F233" si="7">IF($C$227=0,"",IF(C228="[for completion]","",C228/$C$227))</f>
        <v>2.1005142488926985E-3</v>
      </c>
      <c r="G228" s="166">
        <f t="shared" ref="G228:G233" si="8">IF($D$227=0,"",IF(D228="[for completion]","",D228/$D$227))</f>
        <v>1.9204389574759945E-3</v>
      </c>
    </row>
    <row r="229" spans="1:7" outlineLevel="1" x14ac:dyDescent="0.25">
      <c r="A229" s="109" t="s">
        <v>677</v>
      </c>
      <c r="B229" s="126" t="s">
        <v>2674</v>
      </c>
      <c r="C229" s="167">
        <v>0.18</v>
      </c>
      <c r="D229" s="170">
        <v>1</v>
      </c>
      <c r="F229" s="166">
        <f t="shared" si="7"/>
        <v>3.1865380858854195E-4</v>
      </c>
      <c r="G229" s="166">
        <f t="shared" si="8"/>
        <v>2.7434842249657066E-4</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0.47414636999999998</v>
      </c>
      <c r="D231" s="170">
        <v>2</v>
      </c>
      <c r="F231" s="166">
        <f t="shared" si="7"/>
        <v>8.3938081460517761E-4</v>
      </c>
      <c r="G231" s="166">
        <f t="shared" si="8"/>
        <v>5.4869684499314131E-4</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v>
      </c>
      <c r="D233" s="170">
        <v>0</v>
      </c>
      <c r="F233" s="166">
        <f t="shared" si="7"/>
        <v>0</v>
      </c>
      <c r="G233" s="166">
        <f t="shared" si="8"/>
        <v>0</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0.4446099</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195.3846259</v>
      </c>
      <c r="D241" s="170">
        <v>1560</v>
      </c>
      <c r="F241" s="166">
        <f t="shared" ref="F241:F248" si="9">IF($C$249=0,"",IF(C241="[Mark as ND1 if not relevant]","",C241/$C$249))</f>
        <v>0.34588919545934699</v>
      </c>
      <c r="G241" s="166">
        <f t="shared" ref="G241:G248" si="10">IF($D$249=0,"",IF(D241="[Mark as ND1 if not relevant]","",D241/$D$249))</f>
        <v>0.4279835390946502</v>
      </c>
    </row>
    <row r="242" spans="1:7" x14ac:dyDescent="0.25">
      <c r="A242" s="109" t="s">
        <v>693</v>
      </c>
      <c r="B242" s="109" t="s">
        <v>2680</v>
      </c>
      <c r="C242" s="167">
        <v>175.29117095000001</v>
      </c>
      <c r="D242" s="170">
        <v>995</v>
      </c>
      <c r="F242" s="166">
        <f t="shared" si="9"/>
        <v>0.31031777352868151</v>
      </c>
      <c r="G242" s="166">
        <f t="shared" si="10"/>
        <v>0.27297668038408779</v>
      </c>
    </row>
    <row r="243" spans="1:7" x14ac:dyDescent="0.25">
      <c r="A243" s="109" t="s">
        <v>694</v>
      </c>
      <c r="B243" s="109" t="s">
        <v>2681</v>
      </c>
      <c r="C243" s="167">
        <v>139.94077365999999</v>
      </c>
      <c r="D243" s="170">
        <v>782</v>
      </c>
      <c r="F243" s="166">
        <f t="shared" si="9"/>
        <v>0.24773700279770056</v>
      </c>
      <c r="G243" s="166">
        <f t="shared" si="10"/>
        <v>0.21454046639231825</v>
      </c>
    </row>
    <row r="244" spans="1:7" x14ac:dyDescent="0.25">
      <c r="A244" s="109" t="s">
        <v>695</v>
      </c>
      <c r="B244" s="109" t="s">
        <v>2682</v>
      </c>
      <c r="C244" s="167">
        <v>41.915416999999998</v>
      </c>
      <c r="D244" s="170">
        <v>236</v>
      </c>
      <c r="F244" s="166">
        <f t="shared" si="9"/>
        <v>7.4202818142371743E-2</v>
      </c>
      <c r="G244" s="166">
        <f t="shared" si="10"/>
        <v>6.4746227709190668E-2</v>
      </c>
    </row>
    <row r="245" spans="1:7" x14ac:dyDescent="0.25">
      <c r="A245" s="109" t="s">
        <v>696</v>
      </c>
      <c r="B245" s="109" t="s">
        <v>2683</v>
      </c>
      <c r="C245" s="167">
        <v>9.5170552300000004</v>
      </c>
      <c r="D245" s="170">
        <v>57</v>
      </c>
      <c r="F245" s="166">
        <f t="shared" si="9"/>
        <v>1.6848032753261119E-2</v>
      </c>
      <c r="G245" s="166">
        <f t="shared" si="10"/>
        <v>1.5637860082304528E-2</v>
      </c>
    </row>
    <row r="246" spans="1:7" x14ac:dyDescent="0.25">
      <c r="A246" s="109" t="s">
        <v>697</v>
      </c>
      <c r="B246" s="109" t="s">
        <v>2684</v>
      </c>
      <c r="C246" s="167">
        <v>1.3322230399999999</v>
      </c>
      <c r="D246" s="170">
        <v>7</v>
      </c>
      <c r="F246" s="166">
        <f t="shared" si="9"/>
        <v>2.3584330310300297E-3</v>
      </c>
      <c r="G246" s="166">
        <f t="shared" si="10"/>
        <v>1.9204389574759945E-3</v>
      </c>
    </row>
    <row r="247" spans="1:7" x14ac:dyDescent="0.25">
      <c r="A247" s="109" t="s">
        <v>698</v>
      </c>
      <c r="B247" s="109" t="s">
        <v>2685</v>
      </c>
      <c r="C247" s="167">
        <v>1.49508325</v>
      </c>
      <c r="D247" s="170">
        <v>8</v>
      </c>
      <c r="F247" s="166">
        <f t="shared" si="9"/>
        <v>2.6467442876079725E-3</v>
      </c>
      <c r="G247" s="166">
        <f t="shared" si="10"/>
        <v>2.1947873799725653E-3</v>
      </c>
    </row>
    <row r="248" spans="1:7" x14ac:dyDescent="0.25">
      <c r="A248" s="109" t="s">
        <v>699</v>
      </c>
      <c r="B248" s="109" t="s">
        <v>2672</v>
      </c>
      <c r="C248" s="167">
        <v>0</v>
      </c>
      <c r="D248" s="170">
        <v>0</v>
      </c>
      <c r="F248" s="166">
        <f t="shared" si="9"/>
        <v>0</v>
      </c>
      <c r="G248" s="166">
        <f t="shared" si="10"/>
        <v>0</v>
      </c>
    </row>
    <row r="249" spans="1:7" x14ac:dyDescent="0.25">
      <c r="A249" s="109" t="s">
        <v>700</v>
      </c>
      <c r="B249" s="139" t="s">
        <v>99</v>
      </c>
      <c r="C249" s="167">
        <f>SUM(C241:C248)</f>
        <v>564.87634903000003</v>
      </c>
      <c r="D249" s="170">
        <f>SUM(D241:D248)</f>
        <v>3645</v>
      </c>
      <c r="F249" s="143">
        <f>SUM(F241:F248)</f>
        <v>1</v>
      </c>
      <c r="G249" s="143">
        <f>SUM(G241:G248)</f>
        <v>1</v>
      </c>
    </row>
    <row r="250" spans="1:7" outlineLevel="1" x14ac:dyDescent="0.25">
      <c r="A250" s="109" t="s">
        <v>701</v>
      </c>
      <c r="B250" s="126" t="s">
        <v>2673</v>
      </c>
      <c r="C250" s="167">
        <v>0</v>
      </c>
      <c r="D250" s="170">
        <v>0</v>
      </c>
      <c r="F250" s="166">
        <f t="shared" ref="F250:F255" si="11">IF($C$249=0,"",IF(C250="[for completion]","",C250/$C$249))</f>
        <v>0</v>
      </c>
      <c r="G250" s="166">
        <f t="shared" ref="G250:G255" si="12">IF($D$249=0,"",IF(D250="[for completion]","",D250/$D$249))</f>
        <v>0</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v>
      </c>
      <c r="D252" s="170">
        <v>0</v>
      </c>
      <c r="F252" s="166">
        <f t="shared" si="11"/>
        <v>0</v>
      </c>
      <c r="G252" s="166">
        <f t="shared" si="12"/>
        <v>0</v>
      </c>
    </row>
    <row r="253" spans="1:7" outlineLevel="1" x14ac:dyDescent="0.25">
      <c r="A253" s="109" t="s">
        <v>704</v>
      </c>
      <c r="B253" s="126" t="s">
        <v>2676</v>
      </c>
      <c r="C253" s="167">
        <v>0</v>
      </c>
      <c r="D253" s="170">
        <v>0</v>
      </c>
      <c r="F253" s="166">
        <f t="shared" si="11"/>
        <v>0</v>
      </c>
      <c r="G253" s="166">
        <f t="shared" si="12"/>
        <v>0</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v>
      </c>
      <c r="D255" s="170">
        <v>0</v>
      </c>
      <c r="F255" s="166">
        <f t="shared" si="11"/>
        <v>0</v>
      </c>
      <c r="G255" s="166">
        <f t="shared" si="12"/>
        <v>0</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0.32438479999999997</v>
      </c>
      <c r="E277" s="104"/>
      <c r="F277" s="104"/>
    </row>
    <row r="278" spans="1:7" x14ac:dyDescent="0.25">
      <c r="A278" s="109" t="s">
        <v>733</v>
      </c>
      <c r="B278" s="109" t="s">
        <v>734</v>
      </c>
      <c r="C278" s="143">
        <v>0.67561519999999997</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4" sqref="C4"/>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50" workbookViewId="0">
      <selection activeCell="C4" sqref="C4"/>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abSelected="1" view="pageBreakPreview" topLeftCell="A7" zoomScale="60" zoomScaleNormal="40" workbookViewId="0">
      <selection activeCell="C6" sqref="C6"/>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2616</v>
      </c>
      <c r="C15" s="26" t="s">
        <v>2617</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2614</v>
      </c>
      <c r="C28" s="26" t="s">
        <v>2615</v>
      </c>
      <c r="E28" s="32"/>
      <c r="F28" s="32"/>
      <c r="G28" s="32"/>
      <c r="H28" s="24"/>
      <c r="L28" s="24"/>
      <c r="M28" s="24"/>
    </row>
    <row r="29" spans="1:13" outlineLevel="1" x14ac:dyDescent="0.25">
      <c r="A29" s="26" t="s">
        <v>1393</v>
      </c>
      <c r="B29" s="41" t="s">
        <v>2611</v>
      </c>
      <c r="C29" s="26" t="s">
        <v>2612</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18.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79.620800000000003</v>
      </c>
      <c r="H75" s="24"/>
    </row>
    <row r="76" spans="1:14" x14ac:dyDescent="0.25">
      <c r="A76" s="26" t="s">
        <v>1438</v>
      </c>
      <c r="B76" s="26" t="s">
        <v>1466</v>
      </c>
      <c r="C76" s="262">
        <v>279.24889999999999</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9.0459999999999998E-4</v>
      </c>
      <c r="D82" s="257" t="str">
        <f t="shared" ref="D82:D87" si="0">IF(C82="","","ND2")</f>
        <v>ND2</v>
      </c>
      <c r="E82" s="257" t="str">
        <f t="shared" ref="E82:E87" si="1">IF(C82="","","ND2")</f>
        <v>ND2</v>
      </c>
      <c r="F82" s="257" t="str">
        <f t="shared" ref="F82:F87" si="2">IF(C82="","","ND2")</f>
        <v>ND2</v>
      </c>
      <c r="G82" s="257">
        <f t="shared" ref="G82:G87" si="3">IF(C82="","",C82)</f>
        <v>9.0459999999999998E-4</v>
      </c>
      <c r="H82" s="24"/>
    </row>
    <row r="83" spans="1:8" x14ac:dyDescent="0.25">
      <c r="A83" s="26" t="s">
        <v>1445</v>
      </c>
      <c r="B83" s="236" t="s">
        <v>2714</v>
      </c>
      <c r="C83" s="257">
        <v>0</v>
      </c>
      <c r="D83" s="257" t="str">
        <f t="shared" si="0"/>
        <v>ND2</v>
      </c>
      <c r="E83" s="257" t="str">
        <f t="shared" si="1"/>
        <v>ND2</v>
      </c>
      <c r="F83" s="257" t="str">
        <f t="shared" si="2"/>
        <v>ND2</v>
      </c>
      <c r="G83" s="257">
        <f t="shared" si="3"/>
        <v>0</v>
      </c>
      <c r="H83" s="24"/>
    </row>
    <row r="84" spans="1:8" x14ac:dyDescent="0.25">
      <c r="A84" s="26" t="s">
        <v>1446</v>
      </c>
      <c r="B84" s="236" t="s">
        <v>2715</v>
      </c>
      <c r="C84" s="257">
        <v>4.3609999999999998E-4</v>
      </c>
      <c r="D84" s="257" t="str">
        <f t="shared" si="0"/>
        <v>ND2</v>
      </c>
      <c r="E84" s="257" t="str">
        <f t="shared" si="1"/>
        <v>ND2</v>
      </c>
      <c r="F84" s="257" t="str">
        <f t="shared" si="2"/>
        <v>ND2</v>
      </c>
      <c r="G84" s="257">
        <f t="shared" si="3"/>
        <v>4.3609999999999998E-4</v>
      </c>
      <c r="H84" s="24"/>
    </row>
    <row r="85" spans="1:8" x14ac:dyDescent="0.25">
      <c r="A85" s="26" t="s">
        <v>1447</v>
      </c>
      <c r="B85" s="236" t="s">
        <v>2716</v>
      </c>
      <c r="C85" s="257">
        <v>1.8510999999999999E-4</v>
      </c>
      <c r="D85" s="257" t="str">
        <f t="shared" si="0"/>
        <v>ND2</v>
      </c>
      <c r="E85" s="257" t="str">
        <f t="shared" si="1"/>
        <v>ND2</v>
      </c>
      <c r="F85" s="257" t="str">
        <f t="shared" si="2"/>
        <v>ND2</v>
      </c>
      <c r="G85" s="257">
        <f t="shared" si="3"/>
        <v>1.8510999999999999E-4</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0.99847419000000004</v>
      </c>
      <c r="D87" s="257" t="str">
        <f t="shared" si="0"/>
        <v>ND2</v>
      </c>
      <c r="E87" s="257" t="str">
        <f t="shared" si="1"/>
        <v>ND2</v>
      </c>
      <c r="F87" s="257" t="str">
        <f t="shared" si="2"/>
        <v>ND2</v>
      </c>
      <c r="G87" s="257">
        <f t="shared" si="3"/>
        <v>0.99847419000000004</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48353CC-4F1E-4F56-B458-6CBA2B3F9AA6}"/>
</file>

<file path=customXml/itemProps2.xml><?xml version="1.0" encoding="utf-8"?>
<ds:datastoreItem xmlns:ds="http://schemas.openxmlformats.org/officeDocument/2006/customXml" ds:itemID="{FE4A3932-3FD1-4232-9C59-5C79B1C0900D}"/>
</file>

<file path=customXml/itemProps3.xml><?xml version="1.0" encoding="utf-8"?>
<ds:datastoreItem xmlns:ds="http://schemas.openxmlformats.org/officeDocument/2006/customXml" ds:itemID="{29AF76F5-A175-457A-B275-F0B0F79A4A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2022-07-18T12:39:30Z</dcterms:created>
  <dcterms:modified xsi:type="dcterms:W3CDTF">2022-07-18T19:59:58Z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