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6\Draft\"/>
    </mc:Choice>
  </mc:AlternateContent>
  <xr:revisionPtr revIDLastSave="0" documentId="13_ncr:1_{BB60E8C8-99DD-47F5-88EA-589C86C5507F}"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F591" i="19" s="1"/>
  <c r="F595" i="19" s="1"/>
  <c r="G594" i="19"/>
  <c r="G592" i="19"/>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9" i="10" s="1"/>
  <c r="F151" i="10"/>
  <c r="F150" i="10"/>
  <c r="F149" i="10"/>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79"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0" i="8"/>
  <c r="C208" i="8"/>
  <c r="F215" i="8" s="1"/>
  <c r="C207" i="8"/>
  <c r="F206" i="8"/>
  <c r="F205" i="8"/>
  <c r="F204" i="8"/>
  <c r="F203" i="8"/>
  <c r="F202" i="8"/>
  <c r="F201" i="8"/>
  <c r="F200" i="8"/>
  <c r="F199" i="8"/>
  <c r="F198" i="8"/>
  <c r="F197" i="8"/>
  <c r="F196" i="8"/>
  <c r="F195" i="8"/>
  <c r="F194" i="8"/>
  <c r="F193" i="8"/>
  <c r="F185"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D97" i="8"/>
  <c r="D96" i="8"/>
  <c r="F95" i="8"/>
  <c r="D95" i="8"/>
  <c r="D94"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0" i="8"/>
  <c r="C58" i="8"/>
  <c r="F63" i="8" s="1"/>
  <c r="F57" i="8"/>
  <c r="F56" i="8"/>
  <c r="F55" i="8"/>
  <c r="F54" i="8"/>
  <c r="F53" i="8"/>
  <c r="F58" i="8" s="1"/>
  <c r="D292" i="8"/>
  <c r="F292" i="8"/>
  <c r="C293" i="8"/>
  <c r="D293" i="8"/>
  <c r="C300" i="8"/>
  <c r="D290" i="8"/>
  <c r="C290" i="8"/>
  <c r="C292" i="8"/>
  <c r="D300" i="8"/>
  <c r="F93" i="8" l="1"/>
  <c r="F97" i="8"/>
  <c r="F99" i="8"/>
  <c r="G251" i="9"/>
  <c r="G255" i="9"/>
  <c r="F62" i="8"/>
  <c r="F183" i="8"/>
  <c r="F187" i="8"/>
  <c r="F208" i="8"/>
  <c r="F212" i="8"/>
  <c r="G253" i="9"/>
  <c r="G477" i="9"/>
  <c r="G481" i="9"/>
  <c r="F152" i="10"/>
  <c r="G104" i="8"/>
  <c r="G102" i="8"/>
  <c r="G99" i="8"/>
  <c r="G97" i="8"/>
  <c r="G95" i="8"/>
  <c r="G93" i="8"/>
  <c r="G105" i="8"/>
  <c r="G103" i="8"/>
  <c r="G101" i="8"/>
  <c r="G98" i="8"/>
  <c r="G96" i="8"/>
  <c r="G94"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17" i="19"/>
  <c r="G16" i="19"/>
  <c r="G228" i="9"/>
  <c r="G230" i="9"/>
  <c r="G232" i="9"/>
  <c r="G454" i="9"/>
  <c r="G456" i="9"/>
  <c r="G458" i="9"/>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4" i="9"/>
  <c r="F17" i="9"/>
  <c r="F19" i="9"/>
  <c r="F21" i="9"/>
  <c r="F23" i="9"/>
  <c r="F25" i="9"/>
  <c r="F233" i="9"/>
  <c r="F232" i="9"/>
  <c r="F231" i="9"/>
  <c r="F230" i="9"/>
  <c r="F229" i="9"/>
  <c r="F228" i="9"/>
  <c r="G229" i="9"/>
  <c r="G231" i="9"/>
  <c r="G250" i="9"/>
  <c r="G252" i="9"/>
  <c r="G455" i="9"/>
  <c r="G457" i="9"/>
  <c r="G476" i="9"/>
  <c r="G478" i="9"/>
  <c r="F154" i="10"/>
  <c r="F156" i="10"/>
  <c r="F158" i="10"/>
  <c r="G158" i="11"/>
  <c r="G159" i="11"/>
  <c r="G160" i="11"/>
  <c r="G161" i="11"/>
  <c r="G162" i="11"/>
  <c r="G180" i="11"/>
  <c r="G181" i="11"/>
  <c r="G182" i="11"/>
  <c r="G183" i="11"/>
  <c r="G184" i="11"/>
  <c r="F27" i="19"/>
  <c r="F29" i="19"/>
  <c r="F31" i="19"/>
  <c r="F33" i="19"/>
  <c r="F35" i="19"/>
  <c r="F37" i="19"/>
  <c r="F39" i="19"/>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591" i="19"/>
  <c r="G595" i="19" s="1"/>
  <c r="F100" i="8" l="1"/>
  <c r="F15" i="9"/>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<sst xmlns="http://schemas.openxmlformats.org/spreadsheetml/2006/main" count="3702" uniqueCount="2676">
  <si>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</si>
  <si>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</si>
  <si>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</si>
  <si>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</si>
  <si>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</si>
  <si>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</si>
  <si>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</si>
  <si>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</si>
  <si>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</si>
  <si>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</si>
  <si>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</si>
  <si>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</si>
  <si>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</si>
  <si>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</si>
  <si>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</si>
  <si>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</si>
  <si>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</si>
  <si>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</si>
  <si>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</si>
  <si>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</si>
  <si>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</si>
  <si>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</si>
  <si>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</si>
  <si>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</si>
  <si>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</si>
  <si>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</si>
  <si>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</si>
  <si>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</si>
  <si>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</si>
  <si>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</si>
  <si>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</si>
  <si>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</si>
  <si>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</si>
  <si>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</si>
  <si>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</si>
  <si>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</si>
  <si>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</si>
  <si>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</si>
  <si>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</si>
  <si>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</si>
  <si>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</si>
  <si>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</si>
  <si>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</si>
  <si>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</si>
  <si>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</si>
  <si>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</si>
  <si>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</si>
  <si>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</si>
  <si>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</si>
  <si>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</si>
  <si>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</si>
  <si>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</si>
  <si>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</si>
  <si>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</si>
  <si>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</si>
  <si>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</si>
  <si>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</si>
  <si>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</si>
  <si>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</si>
  <si>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</si>
  <si>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</si>
  <si>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</si>
  <si>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</si>
  <si>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</si>
  <si>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</si>
  <si>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</si>
  <si>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</si>
  <si>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</si>
  <si>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</si>
  <si>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</si>
  <si>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</si>
  <si>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</si>
  <si>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</si>
  <si>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</si>
  <si>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</si>
  <si>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</si>
  <si>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</si>
  <si>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</si>
  <si>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</si>
  <si>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</si>
  <si>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</si>
  <si>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</si>
  <si>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</si>
  <si>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</si>
  <si>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</si>
  <si>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</si>
  <si>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</si>
  <si>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</si>
  <si>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</si>
  <si>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</si>
  <si>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</si>
  <si>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</si>
  <si>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</si>
  <si>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</si>
  <si>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</si>
  <si>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</si>
  <si>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</si>
  <si>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</si>
  <si>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</si>
  <si>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</si>
  <si>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</si>
  <si>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</si>
  <si>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</si>
  <si>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</si>
  <si>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</si>
  <si>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</si>
  <si>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</si>
  <si>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</si>
  <si>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</si>
  <si>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</si>
  <si>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</si>
  <si>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</si>
  <si>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</si>
  <si>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</si>
  <si>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</si>
  <si>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</si>
  <si>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</si>
  <si>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</si>
  <si>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</si>
  <si>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</si>
  <si>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</si>
  <si>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</si>
  <si>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</si>
  <si>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</si>
  <si>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</si>
  <si>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</si>
  <si>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</si>
  <si>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</si>
  <si>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</si>
  <si>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</si>
  <si>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</si>
  <si>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</si>
  <si>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</si>
  <si>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</si>
  <si>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</si>
  <si>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</si>
  <si>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</si>
  <si>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</si>
  <si>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</si>
  <si>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</si>
  <si>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</si>
  <si>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</si>
  <si>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</si>
  <si>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</si>
  <si>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</si>
  <si>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</si>
  <si>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</si>
  <si>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</si>
  <si>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</si>
  <si>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</si>
  <si>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</si>
  <si>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</si>
  <si>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</si>
  <si>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</si>
  <si>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</si>
  <si>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</si>
  <si>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</si>
  <si>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</si>
  <si>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</si>
  <si>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</si>
  <si>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</si>
  <si>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</si>
  <si>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</si>
  <si>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</si>
  <si>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</si>
  <si>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</si>
  <si>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</si>
  <si>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</si>
  <si>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</si>
  <si>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</si>
  <si>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</si>
  <si>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</si>
  <si>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</si>
  <si>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</si>
  <si>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</si>
  <si>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</si>
  <si>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</si>
  <si>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</si>
  <si>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</si>
  <si>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</si>
  <si>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</si>
  <si>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</si>
  <si>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</si>
  <si>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</si>
  <si>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</si>
  <si>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</si>
  <si>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</si>
  <si>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</si>
  <si>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</si>
  <si>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</si>
  <si>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</si>
  <si>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</si>
  <si>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</si>
  <si>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</si>
  <si>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</si>
  <si>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</si>
  <si>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</si>
  <si>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</si>
  <si>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</si>
  <si>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</si>
  <si>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</si>
  <si>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</si>
  <si>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</si>
  <si>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</si>
  <si>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</si>
  <si>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</si>
  <si>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</si>
  <si>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</si>
  <si>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</si>
  <si>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</si>
  <si>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</si>
  <si>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</si>
  <si>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</si>
  <si>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</si>
  <si>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</si>
  <si>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</si>
  <si>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</si>
  <si>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</si>
  <si>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</si>
  <si>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</si>
  <si>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</si>
  <si>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</si>
  <si>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</si>
  <si>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</si>
  <si>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</si>
  <si>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</si>
  <si>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</si>
  <si>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</si>
  <si>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</si>
  <si>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</si>
  <si>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</si>
  <si>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</si>
  <si>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</si>
  <si>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</si>
  <si>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</si>
  <si>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</si>
  <si>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</si>
  <si>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</si>
  <si>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</si>
  <si>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</si>
  <si>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</si>
  <si>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</si>
  <si>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</si>
  <si>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</si>
  <si>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</si>
  <si>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</si>
  <si>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</si>
  <si>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</si>
  <si>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</si>
  <si>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</si>
  <si>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</si>
  <si>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</si>
  <si>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</si>
  <si>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</si>
  <si>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</si>
  <si>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</si>
  <si>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</si>
  <si>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</si>
  <si>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</si>
  <si>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</si>
  <si>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</si>
  <si>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</si>
  <si>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</si>
  <si>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</si>
  <si>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</si>
  <si>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</si>
  <si>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</si>
  <si>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</si>
  <si>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</si>
  <si>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</si>
  <si>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</si>
  <si>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</si>
  <si>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</si>
  <si>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</si>
  <si>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</si>
  <si>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</si>
  <si>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</si>
  <si>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</si>
  <si>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</si>
  <si>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</si>
  <si>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</si>
  <si>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</si>
  <si>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</si>
  <si>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</si>
  <si>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</si>
  <si>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</si>
  <si>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</si>
  <si>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</si>
  <si>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</si>
  <si>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</si>
  <si>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</si>
  <si>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</si>
  <si>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</si>
  <si>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</si>
  <si>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</si>
  <si>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</si>
  <si>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</si>
  <si>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</si>
  <si>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</si>
  <si>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</si>
  <si>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</si>
  <si>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</si>
  <si>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</si>
  <si>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</si>
  <si>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</si>
  <si>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</si>
  <si>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</si>
  <si>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</si>
  <si>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</si>
  <si>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</si>
  <si>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</si>
  <si>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</si>
  <si>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</si>
  <si>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</si>
  <si>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</si>
  <si>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</si>
  <si>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</si>
  <si>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</si>
  <si>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</si>
  <si>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</si>
  <si>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</si>
  <si>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</si>
  <si>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</si>
  <si>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</si>
  <si>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</si>
  <si>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</si>
  <si>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</si>
  <si>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</si>
  <si>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</si>
  <si>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</si>
  <si>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</si>
  <si>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</si>
  <si>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</si>
  <si>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</si>
  <si>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</si>
  <si>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</si>
  <si>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</si>
  <si>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</si>
  <si>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</si>
  <si>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</si>
  <si>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</si>
  <si>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</si>
  <si>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</si>
  <si>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</si>
  <si>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</si>
  <si>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</si>
  <si>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</si>
  <si>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</si>
  <si>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</si>
  <si>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</si>
  <si>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</si>
  <si>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</si>
  <si>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</si>
  <si>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</si>
  <si>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</si>
  <si>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</si>
  <si>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</si>
  <si>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</si>
  <si>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</si>
  <si>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</si>
  <si>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</si>
  <si>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</si>
  <si>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</si>
  <si>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</si>
  <si>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</si>
  <si>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</si>
  <si>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</si>
  <si>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</si>
  <si>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</si>
  <si>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</si>
  <si>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</si>
  <si>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</si>
  <si>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</si>
  <si>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</si>
  <si>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</si>
  <si>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</si>
  <si>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</si>
  <si>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</si>
  <si>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</si>
  <si>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</si>
  <si>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</si>
  <si>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</si>
  <si>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</si>
  <si>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</si>
  <si>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</si>
  <si>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</si>
  <si>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</si>
  <si>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</si>
  <si>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</si>
  <si>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</si>
  <si>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</si>
  <si>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</si>
  <si>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</si>
  <si>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</si>
  <si>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</si>
  <si>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</si>
  <si>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</si>
  <si>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</si>
  <si>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</si>
  <si>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</si>
  <si>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</si>
  <si>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</si>
  <si>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</si>
  <si>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</si>
  <si>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</si>
  <si>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</si>
  <si>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</si>
  <si>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</si>
  <si>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</si>
  <si>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</si>
  <si>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</si>
  <si>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</si>
  <si>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</si>
  <si>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</si>
  <si>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</si>
  <si>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</si>
  <si>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</si>
  <si>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</si>
  <si>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</si>
  <si>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</si>
  <si>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</si>
  <si>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</si>
  <si>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</si>
  <si>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</si>
  <si>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</si>
  <si>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</si>
  <si>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</si>
  <si>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</si>
  <si>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</si>
  <si>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</si>
  <si>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</si>
  <si>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</si>
  <si>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</si>
  <si>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</si>
  <si>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</si>
  <si>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</si>
  <si>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</si>
  <si>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</si>
  <si>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</si>
  <si>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</si>
  <si>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</si>
  <si>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</si>
  <si>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</si>
  <si>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</si>
  <si>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</si>
  <si>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</si>
  <si>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</si>
  <si>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</si>
  <si>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</si>
  <si>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</si>
  <si>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</si>
  <si>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</si>
  <si>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</si>
  <si>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</si>
  <si>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</si>
  <si>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</si>
  <si>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</si>
  <si>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</si>
  <si>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</si>
  <si>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</si>
  <si>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</si>
  <si>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</si>
  <si>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</si>
  <si>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</si>
  <si>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</si>
  <si>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</si>
  <si>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</si>
  <si>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</si>
  <si>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</si>
  <si>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</si>
  <si>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</si>
  <si>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</si>
  <si>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</si>
  <si>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</si>
  <si>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</si>
  <si>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</si>
  <si>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</si>
  <si>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</si>
  <si>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</si>
  <si>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</si>
  <si>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</si>
  <si>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</si>
  <si>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</si>
  <si>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</si>
  <si>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</si>
  <si>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</si>
  <si>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</si>
  <si>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</si>
  <si>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</si>
  <si>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</si>
  <si>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</si>
  <si>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</si>
  <si>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</si>
  <si>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</si>
  <si>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</si>
  <si>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</si>
  <si>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</si>
  <si>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</si>
  <si>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</si>
  <si>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</si>
  <si>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</si>
  <si>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</si>
  <si>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</si>
  <si>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</si>
  <si>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</si>
  <si>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</si>
  <si>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</si>
  <si>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</si>
  <si>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</si>
  <si>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</si>
  <si>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</si>
  <si>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</si>
  <si>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</si>
  <si>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</si>
  <si>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</si>
  <si>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</si>
  <si>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</si>
  <si>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</si>
  <si>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</si>
  <si>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</si>
  <si>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</si>
  <si>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</si>
  <si>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</si>
  <si>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</si>
  <si>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</si>
  <si>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</si>
  <si>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</si>
  <si>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</si>
  <si>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</si>
  <si>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</si>
  <si>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</si>
  <si>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</si>
  <si>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</si>
  <si>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</si>
  <si>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</si>
  <si>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</si>
  <si>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</si>
  <si>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</si>
  <si>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</si>
  <si>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</si>
  <si>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</si>
  <si>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</si>
  <si>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</si>
  <si>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</si>
  <si>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</si>
  <si>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</si>
  <si>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</si>
  <si>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</si>
  <si>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</si>
  <si>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</si>
  <si>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</si>
  <si>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</si>
  <si>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</si>
  <si>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</si>
  <si>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</si>
  <si>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</si>
  <si>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</si>
  <si>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</si>
  <si>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</si>
  <si>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</si>
  <si>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</si>
  <si>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</si>
  <si>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</si>
  <si>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</si>
  <si>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</si>
  <si>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</si>
  <si>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</si>
  <si>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</si>
  <si>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</si>
  <si>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</si>
  <si>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</si>
  <si>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</si>
  <si>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</si>
  <si>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</si>
  <si>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</si>
  <si>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</si>
  <si>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</si>
  <si>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</si>
  <si>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</si>
  <si>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</si>
  <si>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</si>
  <si>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</si>
  <si>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</si>
  <si>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</si>
  <si>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</si>
  <si>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</si>
  <si>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</si>
  <si>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</si>
  <si>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</si>
  <si>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</si>
  <si>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</si>
  <si>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</si>
  <si>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</si>
  <si>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</si>
  <si>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</si>
  <si>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</si>
  <si>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</si>
  <si>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</si>
  <si>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</si>
  <si>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</si>
  <si>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</si>
  <si>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</si>
  <si>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</si>
  <si>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</si>
  <si>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</si>
  <si>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</si>
  <si>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</si>
  <si>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</si>
  <si>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</si>
  <si>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</si>
  <si>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</si>
  <si>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</si>
  <si>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</si>
  <si>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</si>
  <si>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</si>
  <si>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</si>
  <si>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</si>
  <si>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</si>
  <si>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</si>
  <si>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</si>
  <si>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</si>
  <si>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</si>
  <si>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</si>
  <si>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</si>
  <si>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</si>
  <si>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</si>
  <si>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</si>
  <si>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</si>
  <si>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</si>
  <si>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</si>
  <si>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</si>
  <si>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</si>
  <si>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</si>
  <si>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</si>
  <si>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</si>
  <si>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</si>
  <si>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</si>
  <si>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</si>
  <si>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</si>
  <si>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</si>
  <si>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</si>
  <si>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</si>
  <si>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</si>
  <si>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</si>
  <si>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</si>
  <si>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</si>
  <si>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</si>
  <si>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</si>
  <si>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</si>
  <si>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</si>
  <si>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</si>
  <si>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</si>
  <si>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</si>
  <si>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</si>
  <si>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</si>
  <si>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</si>
  <si>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</si>
  <si>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</si>
  <si>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</si>
  <si>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</si>
  <si>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</si>
  <si>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</si>
  <si>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</si>
  <si>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</si>
  <si>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</si>
  <si>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</si>
  <si>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</si>
  <si>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</si>
  <si>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</si>
  <si>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</si>
  <si>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</si>
  <si>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</si>
  <si>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</si>
  <si>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</si>
  <si>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</si>
  <si>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</si>
  <si>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</si>
  <si>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</si>
  <si>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</si>
  <si>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</si>
  <si>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</si>
  <si>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</si>
  <si>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</si>
  <si>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</si>
  <si>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</si>
  <si>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</si>
  <si>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</si>
  <si>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</si>
  <si>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</si>
  <si>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</si>
  <si>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</si>
  <si>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</si>
  <si>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</si>
  <si>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</si>
  <si>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</si>
  <si>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</si>
  <si>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</si>
  <si>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</si>
  <si>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</si>
  <si>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</si>
  <si>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</si>
  <si>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</si>
  <si>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</si>
  <si>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</si>
  <si>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</si>
  <si>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</si>
  <si>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</si>
  <si>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</si>
  <si>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</si>
  <si>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</si>
  <si>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</si>
  <si>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</si>
  <si>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</si>
  <si>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</si>
  <si>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</si>
  <si>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</si>
  <si>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</si>
  <si>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</si>
  <si>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</si>
  <si>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</si>
  <si>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</si>
  <si>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</si>
  <si>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</si>
  <si>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</si>
  <si>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</si>
  <si>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</si>
  <si>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</si>
  <si>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</si>
  <si>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</si>
  <si>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</si>
  <si>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</si>
  <si>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</si>
  <si>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</si>
  <si>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</si>
  <si>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</si>
  <si>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</si>
  <si>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</si>
  <si>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</si>
  <si>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</si>
  <si>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</si>
  <si>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</si>
  <si>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</si>
  <si>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</si>
  <si>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</si>
  <si>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</si>
  <si>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</si>
  <si>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</si>
  <si>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</si>
  <si>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</si>
  <si>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</si>
  <si>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</si>
  <si>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</si>
  <si>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</si>
  <si>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</si>
  <si>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</si>
  <si>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</si>
  <si>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</si>
  <si>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</si>
  <si>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</si>
  <si>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</si>
  <si>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</si>
  <si>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</si>
  <si>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</si>
  <si>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</si>
  <si>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</si>
  <si>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</si>
  <si>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</si>
  <si>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</si>
  <si>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</si>
  <si>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</si>
  <si>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</si>
  <si>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</si>
  <si>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</si>
  <si>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</si>
  <si>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</si>
  <si>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</si>
  <si>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</si>
  <si>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</si>
  <si>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</si>
  <si>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</si>
  <si>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</si>
  <si>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</si>
  <si>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</si>
  <si>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</si>
  <si>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</si>
  <si>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</si>
  <si>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</si>
  <si>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</si>
  <si>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</si>
  <si>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</si>
  <si>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</si>
  <si>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</si>
  <si>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</si>
  <si>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</si>
  <si>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</si>
  <si>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</si>
  <si>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</si>
  <si>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</si>
  <si>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</si>
  <si>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</si>
  <si>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</si>
  <si>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</si>
  <si>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</si>
  <si>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</si>
  <si>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</si>
  <si>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</si>
  <si>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</si>
  <si>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</si>
  <si>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</si>
  <si>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</si>
  <si>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</si>
  <si>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</si>
  <si>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</si>
  <si>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</si>
  <si>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</si>
  <si>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</si>
  <si>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</si>
  <si>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</si>
  <si>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</si>
  <si>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</si>
  <si>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</si>
  <si>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</si>
  <si>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</si>
  <si>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</si>
  <si>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</si>
  <si>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</si>
  <si>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</si>
  <si>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</si>
  <si>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</si>
  <si>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</si>
  <si>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</si>
  <si>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</si>
  <si>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</si>
  <si>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</si>
  <si>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</si>
  <si>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</si>
  <si>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</si>
  <si>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</si>
  <si>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</si>
  <si>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</si>
  <si>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</si>
  <si>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</si>
  <si>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</si>
  <si>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</si>
  <si>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</si>
  <si>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</si>
  <si>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</si>
  <si>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</si>
  <si>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</si>
  <si>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</si>
  <si>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</si>
  <si>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</si>
  <si>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</si>
  <si>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</si>
  <si>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</si>
  <si>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</si>
  <si>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</si>
  <si>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</si>
  <si>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</si>
  <si>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</si>
  <si>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</si>
  <si>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</si>
  <si>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</si>
  <si>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</si>
  <si>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</si>
  <si>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</si>
  <si>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</si>
  <si>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</si>
  <si>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</si>
  <si>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</si>
  <si>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</si>
  <si>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</si>
  <si>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</si>
  <si>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</si>
  <si>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</si>
  <si>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</si>
  <si>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</si>
  <si>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</si>
  <si>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</si>
  <si>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</si>
  <si>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</si>
  <si>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</si>
  <si>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</si>
  <si>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</si>
  <si>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</si>
  <si>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</si>
  <si>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</si>
  <si>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</si>
  <si>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</si>
  <si>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</si>
  <si>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</si>
  <si>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</si>
  <si>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</si>
  <si>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</si>
  <si>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</si>
  <si>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</si>
  <si>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</si>
  <si>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</si>
  <si>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</si>
  <si>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</si>
  <si>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</si>
  <si>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</si>
  <si>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</si>
  <si>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</si>
  <si>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</si>
  <si>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</si>
  <si>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</si>
  <si>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</si>
  <si>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</si>
  <si>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</si>
  <si>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</si>
  <si>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</si>
  <si>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</si>
  <si>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</si>
  <si>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</si>
  <si>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</si>
  <si>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</si>
  <si>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</si>
  <si>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</si>
  <si>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</si>
  <si>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</si>
  <si>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</si>
  <si>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</si>
  <si>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</si>
  <si>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</si>
  <si>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</si>
  <si>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</si>
  <si>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</si>
  <si>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</si>
  <si>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</si>
  <si>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</si>
  <si>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</si>
  <si>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</si>
  <si>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</si>
  <si>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</si>
  <si>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</si>
  <si>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</si>
  <si>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</si>
  <si>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</si>
  <si>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</si>
  <si>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</si>
  <si>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</si>
  <si>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</si>
  <si>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</si>
  <si>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</si>
  <si>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</si>
  <si>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</si>
  <si>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</si>
  <si>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</si>
  <si>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</si>
  <si>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</si>
  <si>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</si>
  <si>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</si>
  <si>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</si>
  <si>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</si>
  <si>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</si>
  <si>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</si>
  <si>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</si>
  <si>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</si>
  <si>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</si>
  <si>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</si>
  <si>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</si>
  <si>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</si>
  <si>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</si>
  <si>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</si>
  <si>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</si>
  <si>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</si>
  <si>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</si>
  <si>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</si>
  <si>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</si>
  <si>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</si>
  <si>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</si>
  <si>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</si>
  <si>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</si>
  <si>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</si>
  <si>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</si>
  <si>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</si>
  <si>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</si>
  <si>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</si>
  <si>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</si>
  <si>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</si>
  <si>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</si>
  <si>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</si>
  <si>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</si>
  <si>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</si>
  <si>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</si>
  <si>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</si>
  <si>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</si>
  <si>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</si>
  <si>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</si>
  <si>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</si>
  <si>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</si>
  <si>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</si>
  <si>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</si>
  <si>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</si>
  <si>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</si>
  <si>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</si>
  <si>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</si>
  <si>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</si>
  <si>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</si>
  <si>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</si>
  <si>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</si>
  <si>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</si>
  <si>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</si>
  <si>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</si>
  <si>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</si>
  <si>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</si>
  <si>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</si>
  <si>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</si>
  <si>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</si>
  <si>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</si>
  <si>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</si>
  <si>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</si>
  <si>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</si>
  <si>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</si>
  <si>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</si>
  <si>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</si>
  <si>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</si>
  <si>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</si>
  <si>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</si>
  <si>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</si>
  <si>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</si>
  <si>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</si>
  <si>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</si>
  <si>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</si>
  <si>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</si>
  <si>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</si>
  <si>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</si>
  <si>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</si>
  <si>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</si>
  <si>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</si>
  <si>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</si>
  <si>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</si>
  <si>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</si>
  <si>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</si>
  <si>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</si>
  <si>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</si>
  <si>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</si>
  <si>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</si>
  <si>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</si>
  <si>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</si>
  <si>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</si>
  <si>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</si>
  <si>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</si>
  <si>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</si>
  <si>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</si>
  <si>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</si>
  <si>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</si>
  <si>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</si>
  <si>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</si>
  <si>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</si>
  <si>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</si>
  <si>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</si>
  <si>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</si>
  <si>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</si>
  <si>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</si>
  <si>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</si>
  <si>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</si>
  <si>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</si>
  <si>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</si>
  <si>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</si>
  <si>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</si>
  <si>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</si>
  <si>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</si>
  <si>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</si>
  <si>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</si>
  <si>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</si>
  <si>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</si>
  <si>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</si>
  <si>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</si>
  <si>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</si>
  <si>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</si>
  <si>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</si>
  <si>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</si>
  <si>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</si>
  <si>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</si>
  <si>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</si>
  <si>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</si>
  <si>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</si>
  <si>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</si>
  <si>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</si>
  <si>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</si>
  <si>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</si>
  <si>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</si>
  <si>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</si>
  <si>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</si>
  <si>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</si>
  <si>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</si>
  <si>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</si>
  <si>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</si>
  <si>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</si>
  <si>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</si>
  <si>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</si>
  <si>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</si>
  <si>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</si>
  <si>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</si>
  <si>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</si>
  <si>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</si>
  <si>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</si>
  <si>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</si>
  <si>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</si>
  <si>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</si>
  <si>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</si>
  <si>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</si>
  <si>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</si>
  <si>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</si>
  <si>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</si>
  <si>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</si>
  <si>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</si>
  <si>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</si>
  <si>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</si>
  <si>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</si>
  <si>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</si>
  <si>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</si>
  <si>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</si>
  <si>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</si>
  <si>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</si>
  <si>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</si>
  <si>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</si>
  <si>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</si>
  <si>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</si>
  <si>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</si>
  <si>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</si>
  <si>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</si>
  <si>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</si>
  <si>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</si>
  <si>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</si>
  <si>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</si>
  <si>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</si>
  <si>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</si>
  <si>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</si>
  <si>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</si>
  <si>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</si>
  <si>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</si>
  <si>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</si>
  <si>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</si>
  <si>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</si>
  <si>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</si>
  <si>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</si>
  <si>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</si>
  <si>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</si>
  <si>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</si>
  <si>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</si>
  <si>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</si>
  <si>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</si>
  <si>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</si>
  <si>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</si>
  <si>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</si>
  <si>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</si>
  <si>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</si>
  <si>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</si>
  <si>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</si>
  <si>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</si>
  <si>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</si>
  <si>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</si>
  <si>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</si>
  <si>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</si>
  <si>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</si>
  <si>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</si>
  <si>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</si>
  <si>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</si>
  <si>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</si>
  <si>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</si>
  <si>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</si>
  <si>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</si>
  <si>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</si>
  <si>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</si>
  <si>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</si>
  <si>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</si>
  <si>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</si>
  <si>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</si>
  <si>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</si>
  <si>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</si>
  <si>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</si>
  <si>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</si>
  <si>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</si>
  <si>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</si>
  <si>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</si>
  <si>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</si>
  <si>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</si>
  <si>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</si>
  <si>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</si>
  <si>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</si>
  <si>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</si>
  <si>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</si>
  <si>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</si>
  <si>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</si>
  <si>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</si>
  <si>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</si>
  <si>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</si>
  <si>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</si>
  <si>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</si>
  <si>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</si>
  <si>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</si>
  <si>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</si>
  <si>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</si>
  <si>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</si>
  <si>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</si>
  <si>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</si>
  <si>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</si>
  <si>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</si>
  <si>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</si>
  <si>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</si>
  <si>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</si>
  <si>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</si>
  <si>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</si>
  <si>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</si>
  <si>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</si>
  <si>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</si>
  <si>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</si>
  <si>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</si>
  <si>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</si>
  <si>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</si>
  <si>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</si>
  <si>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</si>
  <si>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</si>
  <si>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</si>
  <si>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</si>
  <si>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</si>
  <si>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</si>
  <si>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</si>
  <si>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</si>
  <si>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</si>
  <si>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</si>
  <si>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</si>
  <si>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</si>
  <si>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</si>
  <si>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</si>
  <si>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</si>
  <si>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</si>
  <si>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</si>
  <si>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</si>
  <si>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</si>
  <si>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</si>
  <si>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</si>
  <si>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</si>
  <si>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</si>
  <si>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</si>
  <si>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</si>
  <si>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</si>
  <si>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</si>
  <si>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</si>
  <si>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</si>
  <si>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</si>
  <si>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</si>
  <si>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</si>
  <si>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</si>
  <si>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</si>
  <si>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</si>
  <si>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</si>
  <si>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</si>
  <si>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</si>
  <si>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</si>
  <si>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</si>
  <si>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</si>
  <si>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</si>
  <si>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</si>
  <si>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</si>
  <si>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</si>
  <si>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</si>
  <si>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</si>
  <si>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</si>
  <si>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</si>
  <si>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</si>
  <si>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</si>
  <si>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</si>
  <si>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</si>
  <si>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</si>
  <si>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</si>
  <si>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</si>
  <si>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</si>
  <si>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</si>
  <si>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</si>
  <si>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</si>
  <si>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</si>
  <si>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</si>
  <si>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</si>
  <si>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</si>
  <si>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</si>
  <si>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</si>
  <si>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</si>
  <si>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</si>
  <si>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</si>
  <si>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</si>
  <si>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</si>
  <si>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</si>
  <si>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</si>
  <si>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</si>
  <si>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</si>
  <si>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</si>
  <si>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</si>
  <si>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</si>
  <si>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</si>
  <si>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</si>
  <si>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</si>
  <si>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</si>
  <si>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</si>
  <si>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</si>
  <si>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</si>
  <si>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</si>
  <si>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</si>
  <si>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</si>
  <si>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</si>
  <si>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</si>
  <si>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</si>
  <si>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</si>
  <si>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</si>
  <si>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</si>
  <si>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</si>
  <si>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</si>
  <si>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</si>
  <si>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</si>
  <si>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</si>
  <si>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</si>
  <si>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</si>
  <si>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</si>
  <si>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</si>
  <si>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</si>
  <si>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</si>
  <si>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</si>
  <si>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</si>
  <si>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</si>
  <si>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</si>
  <si>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</si>
  <si>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</si>
  <si>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</si>
  <si>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</si>
  <si>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</si>
  <si>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</si>
  <si>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</si>
  <si>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</si>
  <si>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</si>
  <si>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</si>
  <si>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</si>
  <si>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</si>
  <si>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</si>
  <si>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</si>
  <si>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</si>
  <si>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</si>
  <si>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</si>
  <si>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</si>
  <si>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</si>
  <si>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</si>
  <si>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</si>
  <si>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</si>
  <si>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</si>
  <si>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</si>
  <si>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</si>
  <si>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</si>
  <si>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</si>
  <si>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</si>
  <si>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</si>
  <si>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</si>
  <si>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</si>
  <si>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</si>
  <si>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</si>
  <si>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</si>
  <si>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</si>
  <si>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</si>
  <si>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</si>
  <si>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</si>
  <si>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</si>
  <si>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</si>
  <si>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</si>
  <si>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</si>
  <si>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</si>
  <si>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</si>
  <si>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</si>
  <si>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</si>
  <si>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</si>
  <si>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</si>
  <si>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</si>
  <si>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</si>
  <si>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</si>
  <si>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</si>
  <si>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</si>
  <si>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</si>
  <si>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</si>
  <si>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</si>
  <si>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</si>
  <si>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</si>
  <si>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</si>
  <si>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</si>
  <si>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</si>
  <si>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</si>
  <si>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</si>
  <si>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</si>
  <si>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</si>
  <si>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</si>
  <si>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</si>
  <si>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</si>
  <si>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</si>
  <si>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</si>
  <si>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</si>
  <si>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</si>
  <si>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</si>
  <si>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</si>
  <si>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</si>
  <si>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</si>
  <si>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</si>
  <si>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</si>
  <si>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</si>
  <si>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</si>
  <si>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</si>
  <si>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</si>
  <si>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</si>
  <si>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</si>
  <si>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</si>
  <si>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</si>
  <si>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</si>
  <si>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</si>
  <si>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</si>
  <si>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</si>
  <si>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</si>
  <si>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</si>
  <si>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</si>
  <si>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</si>
  <si>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</si>
  <si>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</si>
  <si>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</si>
  <si>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</si>
  <si>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</si>
  <si>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</si>
  <si>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</si>
  <si>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</si>
  <si>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</si>
  <si>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</si>
  <si>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</si>
  <si>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</si>
  <si>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</si>
  <si>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</si>
  <si>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</si>
  <si>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</si>
  <si>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</si>
  <si>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</si>
  <si>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</si>
  <si>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</si>
  <si>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</si>
  <si>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</si>
  <si>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</si>
  <si>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</si>
  <si>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</si>
  <si>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</si>
  <si>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</si>
  <si>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</si>
  <si>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</si>
  <si>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</si>
  <si>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</si>
  <si>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</si>
  <si>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</si>
  <si>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</si>
  <si>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</si>
  <si>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</si>
  <si>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</si>
  <si>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</si>
  <si>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</si>
  <si>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</si>
  <si>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</si>
  <si>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</si>
  <si>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</si>
  <si>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</si>
  <si>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</si>
  <si>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</si>
  <si>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</si>
  <si>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</si>
  <si>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</si>
  <si>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</si>
  <si>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</si>
  <si>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</si>
  <si>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</si>
  <si>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</si>
  <si>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</si>
  <si>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</si>
  <si>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</si>
  <si>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</si>
  <si>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</si>
  <si>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</si>
  <si>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</si>
  <si>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</si>
  <si>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</si>
  <si>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</si>
  <si>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</si>
  <si>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</si>
  <si>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</si>
  <si>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</si>
  <si>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</si>
  <si>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</si>
  <si>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</si>
  <si>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</si>
  <si>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</si>
  <si>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</si>
  <si>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</si>
  <si>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</si>
  <si>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</si>
  <si>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</si>
  <si>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</si>
  <si>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</si>
  <si>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</si>
  <si>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</si>
  <si>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</si>
  <si>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</si>
  <si>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</si>
  <si>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</si>
  <si>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</si>
  <si>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</si>
  <si>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</si>
  <si>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</si>
  <si>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</si>
  <si>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</si>
  <si>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</si>
  <si>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</si>
  <si>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</si>
  <si>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</si>
  <si>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</si>
  <si>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</si>
  <si>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</si>
  <si>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</si>
  <si>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</si>
  <si>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</si>
  <si>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</si>
  <si>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</si>
  <si>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</si>
  <si>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</si>
  <si>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</si>
  <si>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</si>
  <si>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</si>
  <si>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</si>
  <si>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</si>
  <si>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</si>
  <si>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</si>
  <si>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</si>
  <si>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</si>
  <si>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</si>
  <si>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</si>
  <si>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</si>
  <si>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</si>
  <si>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</si>
  <si>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</si>
  <si>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</si>
  <si>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</si>
  <si>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</si>
  <si>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</si>
  <si>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</si>
  <si>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</si>
  <si>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</si>
  <si>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</si>
  <si>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</si>
  <si>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</si>
  <si>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</si>
  <si>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</si>
  <si>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</si>
  <si>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</si>
  <si>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</si>
  <si>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</si>
  <si>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</si>
  <si>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</si>
  <si>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</si>
  <si>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</si>
  <si>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</si>
  <si>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</si>
  <si>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</si>
  <si>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</si>
  <si>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</si>
  <si>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</si>
  <si>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</si>
  <si>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</si>
  <si>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</si>
  <si>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</si>
  <si>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</si>
  <si>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</si>
  <si>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</si>
  <si>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</si>
  <si>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</si>
  <si>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</si>
  <si>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</si>
  <si>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</si>
  <si>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</si>
  <si>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</si>
  <si>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</si>
  <si>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</si>
  <si>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</si>
  <si>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</si>
  <si>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</si>
  <si>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</si>
  <si>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</si>
  <si>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</si>
  <si>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</si>
  <si>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</si>
  <si>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</si>
  <si>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</si>
  <si>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</si>
  <si>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</si>
  <si>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</si>
  <si>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</si>
  <si>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</si>
  <si>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</si>
  <si>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</si>
  <si>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</si>
  <si>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</si>
  <si>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</si>
  <si>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</si>
  <si>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</si>
  <si>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</si>
  <si>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</si>
  <si>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</si>
  <si>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</si>
  <si>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</si>
  <si>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</si>
  <si>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</si>
  <si>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</si>
  <si>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</si>
  <si>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</si>
  <si>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</si>
  <si>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</si>
  <si>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</si>
  <si>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</si>
  <si>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</si>
  <si>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</si>
  <si>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</si>
  <si>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</si>
  <si>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</si>
  <si>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</si>
  <si>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</si>
  <si>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</si>
  <si>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</si>
  <si>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</si>
  <si>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</si>
  <si>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</si>
  <si>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</si>
  <si>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</si>
  <si>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</si>
  <si>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</si>
  <si>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</si>
  <si>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</si>
  <si>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</si>
  <si>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</si>
  <si>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</si>
  <si>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</si>
  <si>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</si>
  <si>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</si>
  <si>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</si>
  <si>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</si>
  <si>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</si>
  <si>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</si>
  <si>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</si>
  <si>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</si>
  <si>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</si>
  <si>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</si>
  <si>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</si>
  <si>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</si>
  <si>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</si>
  <si>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</si>
  <si>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</si>
  <si>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</si>
  <si>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</si>
  <si>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</si>
  <si>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</si>
  <si>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</si>
  <si>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</si>
  <si>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</si>
  <si>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</si>
  <si>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</si>
  <si>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</si>
  <si>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</si>
  <si>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</si>
  <si>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</si>
  <si>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</si>
  <si>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</si>
  <si>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</si>
  <si>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</si>
  <si>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</si>
  <si>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</si>
  <si>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</si>
  <si>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</si>
  <si>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</si>
  <si>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</si>
  <si>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</si>
  <si>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</si>
  <si>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</si>
  <si>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</si>
  <si>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</si>
  <si>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</si>
  <si>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</si>
  <si>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</si>
  <si>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</si>
  <si>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</si>
  <si>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</si>
  <si>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</si>
  <si>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</si>
  <si>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</si>
  <si>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</si>
  <si>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</si>
  <si>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</si>
  <si>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</si>
  <si>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</si>
  <si>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</si>
  <si>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</si>
  <si>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</si>
  <si>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</si>
  <si>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</si>
  <si>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</si>
  <si>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</si>
  <si>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</si>
  <si>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</si>
  <si>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</si>
  <si>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</si>
  <si>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</si>
  <si>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</si>
  <si>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</si>
  <si>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</si>
  <si>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</si>
  <si>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</si>
  <si>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</si>
  <si>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</si>
  <si>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</si>
  <si>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</si>
  <si>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</si>
  <si>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</si>
  <si>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</si>
  <si>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</si>
  <si>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</si>
  <si>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</si>
  <si>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</si>
  <si>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</si>
  <si>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</si>
  <si>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</si>
  <si>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</si>
  <si>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</si>
  <si>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</si>
  <si>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</si>
  <si>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</si>
  <si>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</si>
  <si>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</si>
  <si>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</si>
  <si>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</si>
  <si>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</si>
  <si>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</si>
  <si>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</si>
  <si>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</si>
  <si>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</si>
  <si>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</si>
  <si>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</si>
  <si>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</si>
  <si>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</si>
  <si>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</si>
  <si>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</si>
  <si>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</si>
  <si>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</si>
  <si>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</si>
  <si>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</si>
  <si>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</si>
  <si>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</si>
  <si>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</si>
  <si>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</si>
  <si>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</si>
  <si>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</si>
  <si>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</si>
  <si>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</si>
  <si>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</si>
  <si>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</si>
  <si>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</si>
  <si>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</si>
  <si>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</si>
  <si>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</si>
  <si>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</si>
  <si>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</si>
  <si>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</si>
  <si>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</si>
  <si>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</si>
  <si>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</si>
  <si>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</si>
  <si>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</si>
  <si>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</si>
  <si>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</si>
  <si>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</si>
  <si>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</si>
  <si>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</si>
  <si>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</si>
  <si>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</si>
  <si>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</si>
  <si>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</si>
  <si>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</si>
  <si>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</si>
  <si>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</si>
  <si>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</si>
  <si>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</si>
  <si>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</si>
  <si>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</si>
  <si>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</si>
  <si>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</si>
  <si>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</si>
  <si>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</si>
  <si>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</si>
  <si>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</si>
  <si>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</si>
  <si>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</si>
  <si>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</si>
  <si>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</si>
  <si>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</si>
  <si>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</si>
  <si>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</si>
  <si>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</si>
  <si>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</si>
  <si>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</si>
  <si>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</si>
  <si>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</si>
  <si>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</si>
  <si>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</si>
  <si>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</si>
  <si>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</si>
  <si>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</si>
  <si>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</si>
  <si>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</si>
  <si>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</si>
  <si>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</si>
  <si>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</si>
  <si>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</si>
  <si>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</si>
  <si>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</si>
  <si>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</si>
  <si>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</si>
  <si>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</si>
  <si>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</si>
  <si>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</si>
  <si>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</si>
  <si>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</si>
  <si>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</si>
  <si>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</si>
  <si>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</si>
  <si>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</si>
  <si>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</si>
  <si>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</si>
  <si>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</si>
  <si>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</si>
  <si>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</si>
  <si>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</si>
  <si>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</si>
  <si>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</si>
  <si>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</si>
  <si>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</si>
  <si>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</si>
  <si>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</si>
  <si>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</si>
  <si>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</si>
  <si>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</si>
  <si>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</si>
  <si>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</si>
  <si>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</si>
  <si>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</si>
  <si>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</si>
  <si>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</si>
  <si>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</si>
  <si>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</si>
  <si>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</si>
  <si>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</si>
  <si>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</si>
  <si>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</si>
  <si>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</si>
  <si>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</si>
  <si>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</si>
  <si>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</si>
  <si>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</si>
  <si>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</si>
  <si>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</si>
  <si>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</si>
  <si>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</si>
  <si>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</si>
  <si>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</si>
  <si>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</si>
  <si>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</si>
  <si>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</si>
  <si>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</si>
  <si>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</si>
  <si>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</si>
  <si>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</si>
  <si>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</si>
  <si>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</si>
  <si>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</si>
  <si>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</si>
  <si>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</si>
  <si>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</si>
  <si>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</si>
  <si>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</si>
  <si>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</si>
  <si>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</si>
  <si>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</si>
  <si>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</si>
  <si>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</si>
  <si>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</si>
  <si>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</si>
  <si>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</si>
  <si>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</si>
  <si>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</si>
  <si>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</si>
  <si>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</si>
  <si>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</si>
  <si>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</si>
  <si>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</si>
  <si>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</si>
  <si>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</si>
  <si>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</si>
  <si>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</si>
  <si>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</si>
  <si>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</si>
  <si>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</si>
  <si>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</si>
  <si>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</si>
  <si>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</si>
  <si>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</si>
  <si>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</si>
  <si>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</si>
  <si>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</si>
  <si>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</si>
  <si>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</si>
  <si>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</si>
  <si>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</si>
  <si>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</si>
  <si>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</si>
  <si>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</si>
  <si>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</si>
  <si>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</si>
  <si>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</si>
  <si>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</si>
  <si>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</si>
  <si>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</si>
  <si>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</si>
  <si>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</si>
  <si>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</si>
  <si>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</si>
  <si>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</si>
  <si>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</si>
  <si>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</si>
  <si>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</si>
  <si>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</si>
  <si>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</si>
  <si>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</si>
  <si>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</si>
  <si>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</si>
  <si>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</si>
  <si>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</si>
  <si>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</si>
  <si>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</si>
  <si>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</si>
  <si>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</si>
  <si>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</si>
  <si>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</si>
  <si>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</si>
  <si>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</si>
  <si>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</si>
  <si>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</si>
  <si>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</si>
  <si>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</si>
  <si>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</si>
  <si>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</si>
  <si>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</si>
  <si>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</si>
  <si>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</si>
  <si>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</si>
  <si>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</si>
  <si>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</si>
  <si>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</si>
  <si>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</si>
  <si>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</si>
  <si>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</si>
  <si>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</si>
  <si>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</si>
  <si>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</si>
  <si>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</si>
  <si>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</si>
  <si>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</si>
  <si>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</si>
  <si>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</si>
  <si>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</si>
  <si>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</si>
  <si>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</si>
  <si>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</si>
  <si>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</si>
  <si>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</si>
  <si>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</si>
  <si>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</si>
  <si>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</si>
  <si>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</si>
  <si>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</si>
  <si>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</si>
  <si>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</si>
  <si>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</si>
  <si>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</si>
  <si>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</si>
  <si>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</si>
  <si>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</si>
  <si>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</si>
  <si>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</si>
  <si>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</si>
  <si>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</si>
  <si>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</si>
  <si>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</si>
  <si>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</si>
  <si>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</si>
  <si>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</si>
  <si>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</si>
  <si>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</si>
  <si>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</si>
  <si>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</si>
  <si>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</si>
  <si>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</si>
  <si>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</si>
  <si>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</si>
  <si>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</si>
  <si>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</si>
  <si>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</si>
  <si>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</si>
  <si>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</si>
  <si>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</si>
  <si>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</si>
  <si>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</si>
  <si>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</si>
  <si>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</si>
  <si>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</si>
  <si>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</si>
  <si>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</si>
  <si>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</si>
  <si>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</si>
  <si>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</si>
  <si>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</si>
  <si>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</si>
  <si>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</si>
  <si>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</si>
  <si>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</si>
  <si>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</si>
  <si>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</si>
  <si>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</si>
  <si>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</si>
  <si>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</si>
  <si>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</si>
  <si>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</si>
  <si>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</si>
  <si>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</si>
  <si>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</si>
  <si>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</si>
  <si>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</si>
  <si>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</si>
  <si>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</si>
  <si>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</si>
  <si>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</si>
  <si>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</si>
  <si>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</si>
  <si>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</si>
  <si>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</si>
  <si>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</si>
  <si>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</si>
  <si>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</si>
  <si>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</si>
  <si>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</si>
  <si>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</si>
  <si>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</si>
  <si>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</si>
  <si>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</si>
  <si>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</si>
  <si>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</si>
  <si>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</si>
  <si>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</si>
  <si>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</si>
  <si>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</si>
  <si>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</si>
  <si>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</si>
  <si>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</si>
  <si>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</si>
  <si>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</si>
  <si>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</si>
  <si>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</si>
  <si>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</si>
  <si>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</si>
  <si>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</si>
  <si>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</si>
  <si>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</si>
  <si>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</si>
  <si>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</si>
  <si>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</si>
  <si>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</si>
  <si>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</si>
  <si>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</si>
  <si>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</si>
  <si>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</si>
  <si>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</si>
  <si>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</si>
  <si>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</si>
  <si>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</si>
  <si>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</si>
  <si>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</si>
  <si>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</si>
  <si>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</si>
  <si>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</si>
  <si>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</si>
  <si>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</si>
  <si>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</si>
  <si>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</si>
  <si>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</si>
  <si>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</si>
  <si>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</si>
  <si>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</si>
  <si>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</si>
  <si>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</si>
  <si>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</si>
  <si>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</si>
  <si>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</si>
  <si>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</si>
  <si>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</si>
  <si>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</si>
  <si>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</si>
  <si>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</si>
  <si>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</si>
  <si>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</si>
  <si>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</si>
  <si>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</si>
  <si>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</si>
  <si>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</si>
  <si>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</si>
  <si>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</si>
  <si>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</si>
  <si>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</si>
  <si>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</si>
  <si>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</si>
  <si>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</si>
  <si>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</si>
  <si>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</si>
  <si>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</si>
  <si>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</si>
  <si>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</si>
  <si>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</si>
  <si>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</si>
  <si>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</si>
  <si>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</si>
  <si>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</si>
  <si>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</si>
  <si>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</si>
  <si>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</si>
  <si>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</si>
  <si>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</si>
  <si>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</si>
  <si>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</si>
  <si>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</si>
  <si>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</si>
  <si>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</si>
  <si>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</si>
  <si>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</si>
  <si>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</si>
  <si>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</si>
  <si>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</si>
  <si>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</si>
  <si>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</si>
  <si>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</si>
  <si>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</si>
  <si>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</si>
  <si>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</si>
  <si>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</si>
  <si>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</si>
  <si>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</si>
  <si>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</si>
  <si>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</si>
  <si>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</si>
  <si>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</si>
  <si>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</si>
  <si>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</si>
  <si>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</si>
  <si>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</si>
  <si>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</si>
  <si>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</si>
  <si>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</si>
  <si>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</si>
  <si>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</si>
  <si>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</si>
  <si>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</si>
  <si>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</si>
  <si>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</si>
  <si>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</si>
  <si>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</si>
  <si>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</si>
  <si>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</si>
  <si>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</si>
  <si>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</si>
  <si>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</si>
  <si>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</si>
  <si>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</si>
  <si>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</si>
  <si>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</si>
  <si>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</si>
  <si>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</si>
  <si>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</si>
  <si>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</si>
  <si>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</si>
  <si>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</si>
  <si>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</si>
  <si>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</si>
  <si>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</si>
  <si>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</si>
  <si>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</si>
  <si>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</si>
  <si>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</si>
  <si>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</si>
  <si>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</si>
  <si>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</si>
  <si>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</si>
  <si>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</si>
  <si>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</si>
  <si>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</si>
  <si>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</si>
  <si>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</si>
  <si>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</si>
  <si>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</si>
  <si>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</si>
  <si>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</si>
  <si>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</si>
  <si>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</si>
  <si>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</si>
  <si>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</si>
  <si>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</si>
  <si>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</si>
  <si>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</si>
  <si>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</si>
  <si>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</si>
  <si>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</si>
  <si>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</si>
  <si>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</si>
  <si>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</si>
  <si>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</si>
  <si>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</si>
  <si>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</si>
  <si>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</si>
  <si>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</si>
  <si>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</si>
  <si>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</si>
  <si>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</si>
  <si>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</si>
  <si>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</si>
  <si>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</si>
  <si>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</si>
  <si>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</si>
  <si>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</si>
  <si>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</si>
  <si>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</si>
  <si>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</si>
  <si>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</si>
  <si>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</si>
  <si>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</si>
  <si>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</si>
  <si>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</si>
  <si>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</si>
  <si>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</si>
  <si>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</si>
  <si>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</si>
  <si>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</si>
  <si>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</si>
  <si>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</si>
  <si>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</si>
  <si>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</si>
  <si>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</si>
  <si>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</si>
  <si>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</si>
  <si>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</si>
  <si>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</si>
  <si>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</si>
  <si>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</si>
  <si>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</si>
  <si>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</si>
  <si>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</si>
  <si>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</si>
  <si>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</si>
  <si>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</si>
  <si>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</si>
  <si>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</si>
  <si>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</si>
  <si>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</si>
  <si>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</si>
  <si>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</si>
  <si>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</si>
  <si>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</si>
  <si>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</si>
  <si>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</si>
  <si>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</si>
  <si>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</si>
  <si>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</si>
  <si>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</si>
  <si>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</si>
  <si>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</si>
  <si>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</si>
  <si>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</si>
  <si>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</si>
  <si>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</si>
  <si>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</si>
  <si>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</si>
  <si>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</si>
  <si>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</si>
  <si>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</si>
  <si>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</si>
  <si>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</si>
  <si>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</si>
  <si>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</si>
  <si>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</si>
  <si>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</si>
  <si>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</si>
  <si>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</si>
  <si>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</si>
  <si>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</si>
  <si>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</si>
  <si>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</si>
  <si>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</si>
  <si>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</si>
  <si>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</si>
  <si>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</si>
  <si>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</si>
  <si>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</si>
  <si>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</si>
  <si>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</si>
  <si>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</si>
  <si>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</si>
  <si>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</si>
  <si>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</si>
  <si>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</si>
  <si>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</si>
  <si>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</si>
  <si>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</si>
  <si>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</si>
  <si>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</si>
  <si>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</si>
  <si>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</si>
  <si>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</si>
  <si>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</si>
  <si>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</si>
  <si>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</si>
  <si>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</si>
  <si>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</si>
  <si>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</si>
  <si>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</si>
  <si>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</si>
  <si>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</si>
  <si>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</si>
  <si>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</si>
  <si>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</si>
  <si>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</si>
  <si>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</si>
  <si>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</si>
  <si>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</si>
  <si>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</si>
  <si>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</si>
  <si>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</si>
  <si>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</si>
  <si>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</si>
  <si>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</si>
  <si>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</si>
  <si>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</si>
  <si>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</si>
  <si>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</si>
  <si>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</si>
  <si>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</si>
  <si>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</si>
  <si>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</si>
  <si>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</si>
  <si>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</si>
  <si>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</si>
  <si>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</si>
  <si>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</si>
  <si>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</si>
  <si>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</si>
  <si>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</si>
  <si>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</si>
  <si>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</si>
  <si>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</si>
  <si>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</si>
  <si>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</si>
  <si>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</si>
  <si>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</si>
  <si>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</si>
  <si>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</si>
  <si>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</si>
  <si>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</si>
  <si>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</si>
  <si>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</si>
  <si>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</si>
  <si>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</si>
  <si>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</si>
  <si>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</si>
  <si>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</si>
  <si>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</si>
  <si>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</si>
  <si>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</si>
  <si>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</si>
  <si>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</si>
  <si>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</si>
  <si>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</si>
  <si>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</si>
  <si>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</si>
  <si>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</si>
  <si>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</si>
  <si>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</si>
  <si>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</si>
  <si>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</si>
  <si>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</si>
  <si>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</si>
  <si>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</si>
  <si>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</si>
  <si>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</si>
  <si>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</si>
  <si>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</si>
  <si>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</si>
  <si>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</si>
  <si>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</si>
  <si>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</si>
  <si>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</si>
  <si>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</si>
  <si>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</si>
  <si>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</si>
  <si>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</si>
  <si>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</si>
  <si>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</si>
  <si>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</si>
  <si>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</si>
  <si>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</si>
  <si>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</si>
  <si>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</si>
  <si>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</si>
  <si>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</si>
  <si>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</si>
  <si>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</si>
  <si>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</si>
  <si>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</si>
  <si>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</si>
  <si>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</si>
  <si>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</si>
  <si>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</si>
  <si>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</si>
  <si>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</si>
  <si>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</si>
  <si>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</si>
  <si>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</si>
  <si>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</si>
  <si>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</si>
  <si>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</si>
  <si>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</si>
  <si>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</si>
  <si>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</si>
  <si>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</si>
  <si>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</si>
  <si>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</si>
  <si>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</si>
  <si>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</si>
  <si>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</si>
  <si>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</si>
  <si>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</si>
  <si>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</si>
  <si>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</si>
  <si>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</si>
  <si>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</si>
  <si>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</si>
  <si>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</si>
  <si>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</si>
  <si>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</si>
  <si>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</si>
  <si>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</si>
  <si>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</si>
  <si>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</si>
  <si>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</si>
  <si>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</si>
  <si>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</si>
  <si>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</si>
  <si>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</si>
  <si>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</si>
  <si>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</si>
  <si>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</si>
  <si>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</si>
  <si>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</si>
  <si>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</si>
  <si>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</si>
  <si>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</si>
  <si>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</si>
  <si>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</si>
  <si>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</si>
  <si>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</si>
  <si>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</si>
  <si>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</si>
  <si>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</si>
  <si>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</si>
  <si>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</si>
  <si>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</si>
  <si>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</si>
  <si>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</si>
  <si>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</si>
  <si>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</si>
  <si>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</si>
  <si>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</si>
  <si>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</si>
  <si>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</si>
  <si>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</si>
  <si>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</si>
  <si>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</si>
  <si>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</si>
  <si>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</si>
  <si>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</si>
  <si>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</si>
  <si>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</si>
  <si>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</si>
  <si>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</si>
  <si>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</si>
  <si>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</si>
  <si>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</si>
  <si>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</si>
  <si>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</si>
  <si>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</si>
  <si>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</si>
  <si>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</si>
  <si>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</si>
  <si>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</si>
  <si>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</si>
  <si>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</si>
  <si>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</si>
  <si>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</si>
  <si>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</si>
  <si>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</si>
  <si>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</si>
  <si>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</si>
  <si>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</si>
  <si>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</si>
  <si>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</si>
  <si>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</si>
  <si>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</si>
  <si>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</si>
  <si>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</si>
  <si>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</si>
  <si>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</si>
  <si>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</si>
  <si>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</si>
  <si>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</si>
  <si>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</si>
  <si>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</si>
  <si>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</si>
  <si>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</si>
  <si>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</si>
  <si>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</si>
  <si>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</si>
  <si>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</si>
  <si>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</si>
  <si>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</si>
  <si>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</si>
  <si>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</si>
  <si>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</si>
  <si>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</si>
  <si>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</si>
  <si>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</si>
  <si>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</si>
  <si>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</si>
  <si>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</si>
  <si>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</si>
  <si>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</si>
  <si>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</si>
  <si>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</si>
  <si>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</si>
  <si>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</si>
  <si>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</si>
  <si>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</si>
  <si>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</si>
  <si>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</si>
  <si>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</si>
  <si>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</si>
  <si>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</si>
  <si>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</si>
  <si>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</si>
  <si>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</si>
  <si>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</si>
  <si>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</si>
  <si>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</si>
  <si>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</si>
  <si>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</si>
  <si>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</si>
  <si>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</si>
  <si>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</si>
  <si>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</si>
  <si>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</si>
  <si>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</si>
  <si>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</si>
  <si>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</si>
  <si>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</si>
  <si>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</si>
  <si>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</si>
  <si>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</si>
  <si>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</si>
  <si>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</si>
  <si>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</si>
  <si>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</si>
  <si>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</si>
  <si>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</si>
  <si>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</si>
  <si>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</si>
  <si>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</si>
  <si>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</si>
  <si>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</si>
  <si>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</si>
  <si>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</si>
  <si>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</si>
  <si>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</si>
  <si>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</si>
  <si>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</si>
  <si>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</si>
  <si>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</si>
  <si>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</si>
  <si>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</si>
  <si>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</si>
  <si>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</si>
  <si>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</si>
  <si>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</si>
  <si>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</si>
  <si>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</si>
  <si>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</si>
  <si>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</si>
  <si>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</si>
  <si>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</si>
  <si>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</si>
  <si>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</si>
  <si>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</si>
  <si>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</si>
  <si>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</si>
  <si>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</si>
  <si>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</si>
  <si>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</si>
  <si>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</si>
  <si>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</si>
  <si>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</si>
  <si>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</si>
  <si>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</si>
  <si>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</si>
  <si>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</si>
  <si>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</si>
  <si>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</si>
  <si>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</si>
  <si>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</si>
  <si>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</si>
  <si>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</si>
  <si>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</si>
  <si>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</si>
  <si>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</si>
  <si>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</si>
  <si>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</si>
  <si>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</si>
  <si>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</si>
  <si>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</si>
  <si>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</si>
  <si>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</si>
  <si>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</si>
  <si>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</si>
  <si>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</si>
  <si>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</si>
  <si>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</si>
  <si>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</si>
  <si>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</si>
  <si>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</si>
  <si>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</si>
  <si>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</si>
  <si>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</si>
  <si>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</si>
  <si>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</si>
  <si>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</si>
  <si>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</si>
  <si>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</si>
  <si>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</si>
  <si>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</si>
  <si>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</si>
  <si>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</si>
  <si>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</si>
  <si>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</si>
  <si>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</si>
  <si>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26/07/2021</t>
  </si>
  <si>
    <t>Cut-off Date: 01/07/2021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</si>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</sst>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D89" sqref="D89"/>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259" zoomScale="60" zoomScaleNormal="80" workbookViewId="0">
      <selection activeCell="D89" sqref="D8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ht="30" x14ac:dyDescent="0.25">
      <c r="A391" s="239" t="s">
        <v>2330</v>
      </c>
      <c r="B391" s="190"/>
      <c r="C391" s="205"/>
      <c r="D391" s="190"/>
      <c r="E391" s="188"/>
      <c r="F391" s="188"/>
      <c r="G391" s="188"/>
    </row>
    <row r="392" spans="1:7" ht="30" x14ac:dyDescent="0.25">
      <c r="A392" s="239" t="s">
        <v>2331</v>
      </c>
      <c r="B392" s="190"/>
      <c r="C392" s="205"/>
      <c r="D392" s="190"/>
      <c r="E392" s="188"/>
      <c r="F392" s="188"/>
      <c r="G392" s="188"/>
    </row>
    <row r="393" spans="1:7" ht="30" x14ac:dyDescent="0.25">
      <c r="A393" s="239" t="s">
        <v>2332</v>
      </c>
      <c r="B393" s="190"/>
      <c r="C393" s="205"/>
      <c r="D393" s="190"/>
      <c r="E393" s="188"/>
      <c r="F393" s="188"/>
      <c r="G393" s="188"/>
    </row>
    <row r="394" spans="1:7" ht="30" x14ac:dyDescent="0.25">
      <c r="A394" s="239" t="s">
        <v>2333</v>
      </c>
      <c r="B394" s="190"/>
      <c r="C394" s="205"/>
      <c r="D394" s="190"/>
      <c r="E394" s="188"/>
      <c r="F394" s="188"/>
      <c r="G394" s="188"/>
    </row>
    <row r="395" spans="1:7" ht="30" x14ac:dyDescent="0.25">
      <c r="A395" s="239" t="s">
        <v>2334</v>
      </c>
      <c r="B395" s="190"/>
      <c r="C395" s="205"/>
      <c r="D395" s="190"/>
      <c r="E395" s="188"/>
      <c r="F395" s="188"/>
      <c r="G395" s="188"/>
    </row>
    <row r="396" spans="1:7" ht="30" x14ac:dyDescent="0.25">
      <c r="A396" s="239" t="s">
        <v>2335</v>
      </c>
      <c r="B396" s="190"/>
      <c r="C396" s="205"/>
      <c r="D396" s="190"/>
      <c r="E396" s="188"/>
      <c r="F396" s="188"/>
      <c r="G396" s="188"/>
    </row>
    <row r="397" spans="1:7" ht="30" x14ac:dyDescent="0.25">
      <c r="A397" s="239" t="s">
        <v>2336</v>
      </c>
      <c r="B397" s="190"/>
      <c r="C397" s="205"/>
      <c r="D397" s="190"/>
      <c r="E397" s="188"/>
      <c r="F397" s="188"/>
      <c r="G397" s="188"/>
    </row>
    <row r="398" spans="1:7" ht="30" x14ac:dyDescent="0.25">
      <c r="A398" s="239" t="s">
        <v>2337</v>
      </c>
      <c r="B398" s="190"/>
      <c r="C398" s="205"/>
      <c r="D398" s="190"/>
      <c r="E398" s="188"/>
      <c r="F398" s="188"/>
      <c r="G398" s="188"/>
    </row>
    <row r="399" spans="1:7" ht="30" x14ac:dyDescent="0.25">
      <c r="A399" s="239" t="s">
        <v>2338</v>
      </c>
      <c r="B399" s="190"/>
      <c r="C399" s="205"/>
      <c r="D399" s="190"/>
      <c r="E399" s="188"/>
      <c r="F399" s="188"/>
      <c r="G399" s="188"/>
    </row>
    <row r="400" spans="1:7" ht="30" x14ac:dyDescent="0.25">
      <c r="A400" s="239" t="s">
        <v>2339</v>
      </c>
      <c r="B400" s="190"/>
      <c r="C400" s="205"/>
      <c r="D400" s="190"/>
      <c r="E400" s="188"/>
      <c r="F400" s="188"/>
      <c r="G400" s="188"/>
    </row>
    <row r="401" spans="1:7" ht="30" x14ac:dyDescent="0.25">
      <c r="A401" s="239" t="s">
        <v>2340</v>
      </c>
      <c r="B401" s="190"/>
      <c r="C401" s="205"/>
      <c r="D401" s="190"/>
      <c r="E401" s="188"/>
      <c r="F401" s="188"/>
      <c r="G401" s="188"/>
    </row>
    <row r="402" spans="1:7" ht="30" x14ac:dyDescent="0.25">
      <c r="A402" s="239" t="s">
        <v>2341</v>
      </c>
      <c r="B402" s="190"/>
      <c r="C402" s="205"/>
      <c r="D402" s="190"/>
      <c r="E402" s="188"/>
      <c r="F402" s="188"/>
      <c r="G402" s="188"/>
    </row>
    <row r="403" spans="1:7" ht="30" x14ac:dyDescent="0.25">
      <c r="A403" s="239" t="s">
        <v>2342</v>
      </c>
      <c r="B403" s="190"/>
      <c r="C403" s="205"/>
      <c r="D403" s="190"/>
      <c r="E403" s="188"/>
      <c r="F403" s="188"/>
      <c r="G403" s="188"/>
    </row>
    <row r="404" spans="1:7" ht="30" x14ac:dyDescent="0.25">
      <c r="A404" s="239" t="s">
        <v>2343</v>
      </c>
      <c r="B404" s="190"/>
      <c r="C404" s="205"/>
      <c r="D404" s="190"/>
      <c r="E404" s="188"/>
      <c r="F404" s="188"/>
      <c r="G404" s="188"/>
    </row>
    <row r="405" spans="1:7" ht="30" x14ac:dyDescent="0.25">
      <c r="A405" s="239" t="s">
        <v>2344</v>
      </c>
      <c r="B405" s="190"/>
      <c r="C405" s="205"/>
      <c r="D405" s="190"/>
      <c r="E405" s="188"/>
      <c r="F405" s="188"/>
      <c r="G405" s="188"/>
    </row>
    <row r="406" spans="1:7" ht="30" x14ac:dyDescent="0.25">
      <c r="A406" s="239" t="s">
        <v>2345</v>
      </c>
      <c r="B406" s="190"/>
      <c r="C406" s="205"/>
      <c r="D406" s="190"/>
      <c r="E406" s="188"/>
      <c r="F406" s="188"/>
      <c r="G406" s="188"/>
    </row>
    <row r="407" spans="1:7" ht="30" x14ac:dyDescent="0.25">
      <c r="A407" s="239" t="s">
        <v>2346</v>
      </c>
      <c r="B407" s="190"/>
      <c r="C407" s="205"/>
      <c r="D407" s="190"/>
      <c r="E407" s="188"/>
      <c r="F407" s="188"/>
      <c r="G407" s="188"/>
    </row>
    <row r="408" spans="1:7" ht="30" x14ac:dyDescent="0.25">
      <c r="A408" s="239" t="s">
        <v>2347</v>
      </c>
      <c r="B408" s="190"/>
      <c r="C408" s="205"/>
      <c r="D408" s="190"/>
      <c r="E408" s="188"/>
      <c r="F408" s="188"/>
      <c r="G408" s="188"/>
    </row>
    <row r="409" spans="1:7" ht="30" x14ac:dyDescent="0.25">
      <c r="A409" s="239" t="s">
        <v>2348</v>
      </c>
      <c r="B409" s="190"/>
      <c r="C409" s="205"/>
      <c r="D409" s="190"/>
      <c r="E409" s="188"/>
      <c r="F409" s="188"/>
      <c r="G409" s="188"/>
    </row>
    <row r="410" spans="1:7" ht="30" x14ac:dyDescent="0.25">
      <c r="A410" s="239" t="s">
        <v>2349</v>
      </c>
      <c r="B410" s="190"/>
      <c r="C410" s="205"/>
      <c r="D410" s="190"/>
      <c r="E410" s="188"/>
      <c r="F410" s="188"/>
      <c r="G410" s="188"/>
    </row>
    <row r="411" spans="1:7" ht="30" x14ac:dyDescent="0.25">
      <c r="A411" s="239" t="s">
        <v>2350</v>
      </c>
      <c r="B411" s="190"/>
      <c r="C411" s="205"/>
      <c r="D411" s="190"/>
      <c r="E411" s="188"/>
      <c r="F411" s="188"/>
      <c r="G411" s="188"/>
    </row>
    <row r="412" spans="1:7" ht="30" x14ac:dyDescent="0.25">
      <c r="A412" s="239" t="s">
        <v>2351</v>
      </c>
      <c r="B412" s="190"/>
      <c r="C412" s="205"/>
      <c r="D412" s="190"/>
      <c r="E412" s="188"/>
      <c r="F412" s="188"/>
      <c r="G412" s="188"/>
    </row>
    <row r="413" spans="1:7" ht="30" x14ac:dyDescent="0.25">
      <c r="A413" s="239" t="s">
        <v>2352</v>
      </c>
      <c r="B413" s="190"/>
      <c r="C413" s="205"/>
      <c r="D413" s="190"/>
      <c r="E413" s="188"/>
      <c r="F413" s="188"/>
      <c r="G413" s="188"/>
    </row>
    <row r="414" spans="1:7" ht="30" x14ac:dyDescent="0.25">
      <c r="A414" s="239" t="s">
        <v>2353</v>
      </c>
      <c r="B414" s="190"/>
      <c r="C414" s="205"/>
      <c r="D414" s="190"/>
      <c r="E414" s="188"/>
      <c r="F414" s="188"/>
      <c r="G414" s="188"/>
    </row>
    <row r="415" spans="1:7" ht="30" x14ac:dyDescent="0.25">
      <c r="A415" s="239" t="s">
        <v>2354</v>
      </c>
      <c r="B415" s="190"/>
      <c r="C415" s="205"/>
      <c r="D415" s="190"/>
      <c r="E415" s="188"/>
      <c r="F415" s="188"/>
      <c r="G415" s="188"/>
    </row>
    <row r="416" spans="1:7" ht="30" x14ac:dyDescent="0.25">
      <c r="A416" s="239" t="s">
        <v>2355</v>
      </c>
      <c r="B416" s="190"/>
      <c r="C416" s="205"/>
      <c r="D416" s="190"/>
      <c r="E416" s="188"/>
      <c r="F416" s="188"/>
      <c r="G416" s="188"/>
    </row>
    <row r="417" spans="1:7" ht="30" x14ac:dyDescent="0.25">
      <c r="A417" s="239" t="s">
        <v>2356</v>
      </c>
      <c r="B417" s="190"/>
      <c r="C417" s="205"/>
      <c r="D417" s="190"/>
      <c r="E417" s="188"/>
      <c r="F417" s="188"/>
      <c r="G417" s="188"/>
    </row>
    <row r="418" spans="1:7" ht="30" x14ac:dyDescent="0.25">
      <c r="A418" s="239" t="s">
        <v>2357</v>
      </c>
      <c r="B418" s="190"/>
      <c r="C418" s="205"/>
      <c r="D418" s="190"/>
      <c r="E418" s="188"/>
      <c r="F418" s="188"/>
      <c r="G418" s="188"/>
    </row>
    <row r="419" spans="1:7" ht="30" x14ac:dyDescent="0.25">
      <c r="A419" s="239" t="s">
        <v>2358</v>
      </c>
      <c r="B419" s="190"/>
      <c r="C419" s="205"/>
      <c r="D419" s="190"/>
      <c r="E419" s="188"/>
      <c r="F419" s="188"/>
      <c r="G419" s="188"/>
    </row>
    <row r="420" spans="1:7" ht="30" x14ac:dyDescent="0.25">
      <c r="A420" s="239" t="s">
        <v>2359</v>
      </c>
      <c r="B420" s="190"/>
      <c r="C420" s="205"/>
      <c r="D420" s="190"/>
      <c r="E420" s="188"/>
      <c r="F420" s="188"/>
      <c r="G420" s="188"/>
    </row>
    <row r="421" spans="1:7" ht="30" x14ac:dyDescent="0.25">
      <c r="A421" s="239" t="s">
        <v>2360</v>
      </c>
      <c r="B421" s="190"/>
      <c r="C421" s="205"/>
      <c r="D421" s="190"/>
      <c r="E421" s="188"/>
      <c r="F421" s="188"/>
      <c r="G421" s="188"/>
    </row>
    <row r="422" spans="1:7" ht="30" x14ac:dyDescent="0.25">
      <c r="A422" s="239" t="s">
        <v>2361</v>
      </c>
      <c r="B422" s="190"/>
      <c r="C422" s="205"/>
      <c r="D422" s="190"/>
      <c r="E422" s="188"/>
      <c r="F422" s="188"/>
      <c r="G422" s="188"/>
    </row>
    <row r="423" spans="1:7" ht="30" x14ac:dyDescent="0.25">
      <c r="A423" s="239" t="s">
        <v>2362</v>
      </c>
      <c r="B423" s="190"/>
      <c r="C423" s="205"/>
      <c r="D423" s="190"/>
      <c r="E423" s="188"/>
      <c r="F423" s="188"/>
      <c r="G423" s="188"/>
    </row>
    <row r="424" spans="1:7" ht="30" x14ac:dyDescent="0.25">
      <c r="A424" s="239" t="s">
        <v>2363</v>
      </c>
      <c r="B424" s="190"/>
      <c r="C424" s="205"/>
      <c r="D424" s="190"/>
      <c r="E424" s="188"/>
      <c r="F424" s="188"/>
      <c r="G424" s="188"/>
    </row>
    <row r="425" spans="1:7" ht="30" x14ac:dyDescent="0.25">
      <c r="A425" s="239" t="s">
        <v>2364</v>
      </c>
      <c r="B425" s="190"/>
      <c r="C425" s="205"/>
      <c r="D425" s="190"/>
      <c r="E425" s="188"/>
      <c r="F425" s="188"/>
      <c r="G425" s="188"/>
    </row>
    <row r="426" spans="1:7" ht="30" x14ac:dyDescent="0.25">
      <c r="A426" s="239" t="s">
        <v>2365</v>
      </c>
      <c r="B426" s="190"/>
      <c r="C426" s="205"/>
      <c r="D426" s="190"/>
      <c r="E426" s="188"/>
      <c r="F426" s="188"/>
      <c r="G426" s="188"/>
    </row>
    <row r="427" spans="1:7" ht="30" x14ac:dyDescent="0.25">
      <c r="A427" s="239" t="s">
        <v>2366</v>
      </c>
      <c r="B427" s="190"/>
      <c r="C427" s="205"/>
      <c r="D427" s="190"/>
      <c r="E427" s="188"/>
      <c r="F427" s="188"/>
      <c r="G427" s="188"/>
    </row>
    <row r="428" spans="1:7" ht="30" x14ac:dyDescent="0.25">
      <c r="A428" s="239" t="s">
        <v>2367</v>
      </c>
      <c r="B428" s="190"/>
      <c r="C428" s="205"/>
      <c r="D428" s="190"/>
      <c r="E428" s="188"/>
      <c r="F428" s="188"/>
      <c r="G428" s="188"/>
    </row>
    <row r="429" spans="1:7" ht="30" x14ac:dyDescent="0.25">
      <c r="A429" s="239" t="s">
        <v>2368</v>
      </c>
      <c r="B429" s="190"/>
      <c r="C429" s="205"/>
      <c r="D429" s="190"/>
      <c r="E429" s="188"/>
      <c r="F429" s="188"/>
      <c r="G429" s="188"/>
    </row>
    <row r="430" spans="1:7" ht="30" x14ac:dyDescent="0.25">
      <c r="A430" s="239" t="s">
        <v>2369</v>
      </c>
      <c r="B430" s="190"/>
      <c r="C430" s="205"/>
      <c r="D430" s="190"/>
      <c r="E430" s="188"/>
      <c r="F430" s="188"/>
      <c r="G430" s="188"/>
    </row>
    <row r="431" spans="1:7" ht="30"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 zoomScale="60" zoomScaleNormal="80" workbookViewId="0">
      <selection activeCell="D89" sqref="D89"/>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D89" sqref="D89"/>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D89" sqref="D89"/>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7" zoomScale="60" zoomScaleNormal="80" workbookViewId="0">
      <selection activeCell="D89" sqref="D8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61" zoomScale="60" zoomScaleNormal="80" workbookViewId="0">
      <selection activeCell="D89" sqref="D8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44378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2356.6711481400002</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0.181785</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2356.6711481400002</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2356.6711481400002</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18.528051000000001</v>
      </c>
      <c r="D66" s="321">
        <v>10.179881563005912</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0.74989779000000001</v>
      </c>
      <c r="D70" s="150">
        <v>0.80076665999999996</v>
      </c>
      <c r="E70" s="21"/>
      <c r="F70" s="159">
        <f t="shared" ref="F70:F76" si="1">IF($C$77=0,"",IF(C70="[for completion]","",C70/$C$77))</f>
        <v>3.182021346473631E-4</v>
      </c>
      <c r="G70" s="159">
        <f t="shared" ref="G70:G76" si="2">IF($D$66="ND2","ND2",IF(OR(D70="ND2",D70=""),"",D70/$D$77))</f>
        <v>3.3978718695309025E-4</v>
      </c>
      <c r="H70" s="23"/>
      <c r="L70" s="23"/>
      <c r="M70" s="23"/>
      <c r="N70" s="55"/>
    </row>
    <row r="71" spans="1:14" x14ac:dyDescent="0.25">
      <c r="A71" s="25" t="s">
        <v>114</v>
      </c>
      <c r="B71" s="140" t="s">
        <v>1494</v>
      </c>
      <c r="C71" s="150">
        <v>1.87847571</v>
      </c>
      <c r="D71" s="150">
        <v>2.5188005499999999</v>
      </c>
      <c r="E71" s="21"/>
      <c r="F71" s="159">
        <f t="shared" si="1"/>
        <v>7.9708860164159304E-4</v>
      </c>
      <c r="G71" s="159">
        <f t="shared" si="2"/>
        <v>1.0687959378583476E-3</v>
      </c>
      <c r="H71" s="23"/>
      <c r="L71" s="23"/>
      <c r="M71" s="23"/>
      <c r="N71" s="55"/>
    </row>
    <row r="72" spans="1:14" x14ac:dyDescent="0.25">
      <c r="A72" s="25" t="s">
        <v>115</v>
      </c>
      <c r="B72" s="139" t="s">
        <v>1495</v>
      </c>
      <c r="C72" s="150">
        <v>3.6711491999999999</v>
      </c>
      <c r="D72" s="150">
        <v>5.99668431</v>
      </c>
      <c r="E72" s="21"/>
      <c r="F72" s="159">
        <f t="shared" si="1"/>
        <v>1.5577689754879252E-3</v>
      </c>
      <c r="G72" s="159">
        <f t="shared" si="2"/>
        <v>2.5445571032398293E-3</v>
      </c>
      <c r="H72" s="23"/>
      <c r="L72" s="23"/>
      <c r="M72" s="23"/>
      <c r="N72" s="55"/>
    </row>
    <row r="73" spans="1:14" x14ac:dyDescent="0.25">
      <c r="A73" s="25" t="s">
        <v>116</v>
      </c>
      <c r="B73" s="139" t="s">
        <v>1496</v>
      </c>
      <c r="C73" s="150">
        <v>9.5303636699999998</v>
      </c>
      <c r="D73" s="150">
        <v>17.587429449999998</v>
      </c>
      <c r="E73" s="21"/>
      <c r="F73" s="159">
        <f t="shared" si="1"/>
        <v>4.043993867163787E-3</v>
      </c>
      <c r="G73" s="159">
        <f t="shared" si="2"/>
        <v>7.4628271593518078E-3</v>
      </c>
      <c r="H73" s="23"/>
      <c r="L73" s="23"/>
      <c r="M73" s="23"/>
      <c r="N73" s="55"/>
    </row>
    <row r="74" spans="1:14" x14ac:dyDescent="0.25">
      <c r="A74" s="25" t="s">
        <v>117</v>
      </c>
      <c r="B74" s="139" t="s">
        <v>1497</v>
      </c>
      <c r="C74" s="150">
        <v>18.931240160000002</v>
      </c>
      <c r="D74" s="150">
        <v>50.523280929999991</v>
      </c>
      <c r="E74" s="21"/>
      <c r="F74" s="159">
        <f t="shared" si="1"/>
        <v>8.0330427836490734E-3</v>
      </c>
      <c r="G74" s="159">
        <f t="shared" si="2"/>
        <v>2.1438409414854268E-2</v>
      </c>
      <c r="H74" s="23"/>
      <c r="L74" s="23"/>
      <c r="M74" s="23"/>
      <c r="N74" s="55"/>
    </row>
    <row r="75" spans="1:14" x14ac:dyDescent="0.25">
      <c r="A75" s="25" t="s">
        <v>118</v>
      </c>
      <c r="B75" s="139" t="s">
        <v>1498</v>
      </c>
      <c r="C75" s="150">
        <v>252.08021535000003</v>
      </c>
      <c r="D75" s="150">
        <v>1450.9609864500001</v>
      </c>
      <c r="E75" s="21"/>
      <c r="F75" s="159">
        <f t="shared" si="1"/>
        <v>0.1069645272947624</v>
      </c>
      <c r="G75" s="159">
        <f t="shared" si="2"/>
        <v>0.61568241610424501</v>
      </c>
      <c r="H75" s="23"/>
      <c r="L75" s="23"/>
      <c r="M75" s="23"/>
      <c r="N75" s="55"/>
    </row>
    <row r="76" spans="1:14" x14ac:dyDescent="0.25">
      <c r="A76" s="25" t="s">
        <v>119</v>
      </c>
      <c r="B76" s="139" t="s">
        <v>1499</v>
      </c>
      <c r="C76" s="150">
        <v>2069.8298062599997</v>
      </c>
      <c r="D76" s="150">
        <v>828.28319979000003</v>
      </c>
      <c r="E76" s="21"/>
      <c r="F76" s="159">
        <f t="shared" si="1"/>
        <v>0.87828537634264781</v>
      </c>
      <c r="G76" s="159">
        <f t="shared" si="2"/>
        <v>0.35146320709349782</v>
      </c>
      <c r="H76" s="23"/>
      <c r="L76" s="23"/>
      <c r="M76" s="23"/>
      <c r="N76" s="55"/>
    </row>
    <row r="77" spans="1:14" x14ac:dyDescent="0.25">
      <c r="A77" s="25" t="s">
        <v>120</v>
      </c>
      <c r="B77" s="59" t="s">
        <v>99</v>
      </c>
      <c r="C77" s="152">
        <f>SUM(C70:C76)</f>
        <v>2356.6711481399998</v>
      </c>
      <c r="D77" s="152">
        <f>SUM(D70:D76)</f>
        <v>2356.6711481399998</v>
      </c>
      <c r="E77" s="42"/>
      <c r="F77" s="160">
        <f>SUM(F70:F76)</f>
        <v>1</v>
      </c>
      <c r="G77" s="160">
        <f>SUM(G70:G76)</f>
        <v>1.0000000000000002</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0.18924550000000001</v>
      </c>
      <c r="D79" s="152" t="str">
        <f>IF($D$66="ND2","ND2","")</f>
        <v/>
      </c>
      <c r="E79" s="42"/>
      <c r="F79" s="159">
        <f>IF($C$77=0,"",IF(C79="","",C79/$C$77))</f>
        <v>8.0302039658508077E-5</v>
      </c>
      <c r="G79" s="159" t="str">
        <f>IF($D$66="ND2","ND2",IF(OR(D79="ND2",D79=""),"",D79/$D$77))</f>
        <v/>
      </c>
      <c r="H79" s="23"/>
      <c r="L79" s="23"/>
      <c r="M79" s="23"/>
      <c r="N79" s="55"/>
    </row>
    <row r="80" spans="1:14" outlineLevel="1" x14ac:dyDescent="0.25">
      <c r="A80" s="25" t="s">
        <v>125</v>
      </c>
      <c r="B80" s="60" t="s">
        <v>126</v>
      </c>
      <c r="C80" s="152">
        <v>0.56065229000000005</v>
      </c>
      <c r="D80" s="152" t="str">
        <f>IF($D$66="ND2","ND2","")</f>
        <v/>
      </c>
      <c r="E80" s="42"/>
      <c r="F80" s="159">
        <f>IF($C$77=0,"",IF(C80="","",C80/$C$77))</f>
        <v>2.3790009498885506E-4</v>
      </c>
      <c r="G80" s="159" t="str">
        <f>IF($D$66="ND2","ND2",IF(OR(D80="ND2",D80=""),"",D80/$D$77))</f>
        <v/>
      </c>
      <c r="H80" s="23"/>
      <c r="L80" s="23"/>
      <c r="M80" s="23"/>
      <c r="N80" s="55"/>
    </row>
    <row r="81" spans="1:14" outlineLevel="1" x14ac:dyDescent="0.25">
      <c r="A81" s="25" t="s">
        <v>127</v>
      </c>
      <c r="B81" s="60" t="s">
        <v>128</v>
      </c>
      <c r="C81" s="152">
        <v>0.60109360999999994</v>
      </c>
      <c r="D81" s="152" t="str">
        <f>IF($D$66="ND2","ND2","")</f>
        <v/>
      </c>
      <c r="E81" s="42"/>
      <c r="F81" s="159">
        <f>IF($C$77=0,"",IF(C81="","",C81/$C$77))</f>
        <v>2.550604527383519E-4</v>
      </c>
      <c r="G81" s="159" t="str">
        <f>IF($D$66="ND2","ND2",IF(OR(D81="ND2",D81=""),"",D81/$D$77))</f>
        <v/>
      </c>
      <c r="H81" s="23"/>
      <c r="L81" s="23"/>
      <c r="M81" s="23"/>
      <c r="N81" s="55"/>
    </row>
    <row r="82" spans="1:14" outlineLevel="1" x14ac:dyDescent="0.25">
      <c r="A82" s="25" t="s">
        <v>129</v>
      </c>
      <c r="B82" s="60" t="s">
        <v>130</v>
      </c>
      <c r="C82" s="152">
        <v>1.2773821000000001</v>
      </c>
      <c r="D82" s="152" t="str">
        <f>IF($D$66="ND2","ND2","")</f>
        <v/>
      </c>
      <c r="E82" s="42"/>
      <c r="F82" s="159">
        <f>IF($C$77=0,"",IF(C82="","",C82/$C$77))</f>
        <v>5.4202814890324115E-4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3.8540999999999999</v>
      </c>
      <c r="D89" s="154">
        <v>3.8540999999999999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v>500</v>
      </c>
      <c r="D97" s="150" t="str">
        <f t="shared" si="3"/>
        <v/>
      </c>
      <c r="E97" s="21"/>
      <c r="F97" s="159">
        <f t="shared" si="4"/>
        <v>0.25</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2356.6711481400002</v>
      </c>
      <c r="D112" s="150">
        <v>2356.6711481400002</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2356.6711481400002</v>
      </c>
      <c r="D129" s="150">
        <f>SUM(D112:D128)</f>
        <v>2356.6711481400002</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9.7342843800000001</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9.7342843800000001</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t="str">
        <f t="shared" ref="F193:F206" si="15">IF($C$208=0,"",IF(C193="[for completion]","",C193/$C$208))</f>
        <v/>
      </c>
      <c r="G193" s="51"/>
      <c r="H193" s="23"/>
      <c r="L193" s="23"/>
      <c r="M193" s="23"/>
      <c r="N193" s="55"/>
    </row>
    <row r="194" spans="1:14" x14ac:dyDescent="0.25">
      <c r="A194" s="25" t="s">
        <v>256</v>
      </c>
      <c r="B194" s="42" t="s">
        <v>257</v>
      </c>
      <c r="C194" s="150"/>
      <c r="E194" s="53"/>
      <c r="F194" s="159" t="str">
        <f t="shared" si="15"/>
        <v/>
      </c>
      <c r="G194" s="53"/>
      <c r="H194" s="23"/>
      <c r="L194" s="23"/>
      <c r="M194" s="23"/>
      <c r="N194" s="55"/>
    </row>
    <row r="195" spans="1:14" x14ac:dyDescent="0.25">
      <c r="A195" s="25" t="s">
        <v>258</v>
      </c>
      <c r="B195" s="42" t="s">
        <v>259</v>
      </c>
      <c r="C195" s="150"/>
      <c r="E195" s="53"/>
      <c r="F195" s="159" t="str">
        <f t="shared" si="15"/>
        <v/>
      </c>
      <c r="G195" s="53"/>
      <c r="H195" s="23"/>
      <c r="L195" s="23"/>
      <c r="M195" s="23"/>
      <c r="N195" s="55"/>
    </row>
    <row r="196" spans="1:14" x14ac:dyDescent="0.25">
      <c r="A196" s="25" t="s">
        <v>260</v>
      </c>
      <c r="B196" s="42" t="s">
        <v>261</v>
      </c>
      <c r="C196" s="150"/>
      <c r="E196" s="53"/>
      <c r="F196" s="159" t="str">
        <f t="shared" si="15"/>
        <v/>
      </c>
      <c r="G196" s="53"/>
      <c r="H196" s="23"/>
      <c r="L196" s="23"/>
      <c r="M196" s="23"/>
      <c r="N196" s="55"/>
    </row>
    <row r="197" spans="1:14" x14ac:dyDescent="0.25">
      <c r="A197" s="25" t="s">
        <v>262</v>
      </c>
      <c r="B197" s="42" t="s">
        <v>263</v>
      </c>
      <c r="C197" s="150"/>
      <c r="E197" s="53"/>
      <c r="F197" s="159" t="str">
        <f t="shared" si="15"/>
        <v/>
      </c>
      <c r="G197" s="53"/>
      <c r="H197" s="23"/>
      <c r="L197" s="23"/>
      <c r="M197" s="23"/>
      <c r="N197" s="55"/>
    </row>
    <row r="198" spans="1:14" x14ac:dyDescent="0.25">
      <c r="A198" s="25" t="s">
        <v>264</v>
      </c>
      <c r="B198" s="42" t="s">
        <v>265</v>
      </c>
      <c r="C198" s="150"/>
      <c r="E198" s="53"/>
      <c r="F198" s="159" t="str">
        <f t="shared" si="15"/>
        <v/>
      </c>
      <c r="G198" s="53"/>
      <c r="H198" s="23"/>
      <c r="L198" s="23"/>
      <c r="M198" s="23"/>
      <c r="N198" s="55"/>
    </row>
    <row r="199" spans="1:14" x14ac:dyDescent="0.25">
      <c r="A199" s="25" t="s">
        <v>266</v>
      </c>
      <c r="B199" s="42" t="s">
        <v>267</v>
      </c>
      <c r="C199" s="150"/>
      <c r="E199" s="53"/>
      <c r="F199" s="159" t="str">
        <f t="shared" si="15"/>
        <v/>
      </c>
      <c r="G199" s="53"/>
      <c r="H199" s="23"/>
      <c r="L199" s="23"/>
      <c r="M199" s="23"/>
      <c r="N199" s="55"/>
    </row>
    <row r="200" spans="1:14" x14ac:dyDescent="0.25">
      <c r="A200" s="25" t="s">
        <v>268</v>
      </c>
      <c r="B200" s="42" t="s">
        <v>12</v>
      </c>
      <c r="C200" s="150"/>
      <c r="E200" s="53"/>
      <c r="F200" s="159" t="str">
        <f t="shared" si="15"/>
        <v/>
      </c>
      <c r="G200" s="53"/>
      <c r="H200" s="23"/>
      <c r="L200" s="23"/>
      <c r="M200" s="23"/>
      <c r="N200" s="55"/>
    </row>
    <row r="201" spans="1:14" x14ac:dyDescent="0.25">
      <c r="A201" s="25" t="s">
        <v>269</v>
      </c>
      <c r="B201" s="42" t="s">
        <v>270</v>
      </c>
      <c r="C201" s="150"/>
      <c r="E201" s="53"/>
      <c r="F201" s="159" t="str">
        <f t="shared" si="15"/>
        <v/>
      </c>
      <c r="G201" s="53"/>
      <c r="H201" s="23"/>
      <c r="L201" s="23"/>
      <c r="M201" s="23"/>
      <c r="N201" s="55"/>
    </row>
    <row r="202" spans="1:14" x14ac:dyDescent="0.25">
      <c r="A202" s="25" t="s">
        <v>271</v>
      </c>
      <c r="B202" s="42" t="s">
        <v>272</v>
      </c>
      <c r="C202" s="150"/>
      <c r="E202" s="53"/>
      <c r="F202" s="159" t="str">
        <f t="shared" si="15"/>
        <v/>
      </c>
      <c r="G202" s="53"/>
      <c r="H202" s="23"/>
      <c r="L202" s="23"/>
      <c r="M202" s="23"/>
      <c r="N202" s="55"/>
    </row>
    <row r="203" spans="1:14" x14ac:dyDescent="0.25">
      <c r="A203" s="25" t="s">
        <v>273</v>
      </c>
      <c r="B203" s="42" t="s">
        <v>274</v>
      </c>
      <c r="C203" s="150"/>
      <c r="E203" s="53"/>
      <c r="F203" s="159" t="str">
        <f t="shared" si="15"/>
        <v/>
      </c>
      <c r="G203" s="53"/>
      <c r="H203" s="23"/>
      <c r="L203" s="23"/>
      <c r="M203" s="23"/>
      <c r="N203" s="55"/>
    </row>
    <row r="204" spans="1:14" x14ac:dyDescent="0.25">
      <c r="A204" s="25" t="s">
        <v>275</v>
      </c>
      <c r="B204" s="42" t="s">
        <v>276</v>
      </c>
      <c r="C204" s="150"/>
      <c r="E204" s="53"/>
      <c r="F204" s="159" t="str">
        <f t="shared" si="15"/>
        <v/>
      </c>
      <c r="G204" s="53"/>
      <c r="H204" s="23"/>
      <c r="L204" s="23"/>
      <c r="M204" s="23"/>
      <c r="N204" s="55"/>
    </row>
    <row r="205" spans="1:14" x14ac:dyDescent="0.25">
      <c r="A205" s="25" t="s">
        <v>277</v>
      </c>
      <c r="B205" s="42" t="s">
        <v>278</v>
      </c>
      <c r="C205" s="150"/>
      <c r="E205" s="53"/>
      <c r="F205" s="159" t="str">
        <f t="shared" si="15"/>
        <v/>
      </c>
      <c r="G205" s="53"/>
      <c r="H205" s="23"/>
      <c r="L205" s="23"/>
      <c r="M205" s="23"/>
      <c r="N205" s="55"/>
    </row>
    <row r="206" spans="1:14" x14ac:dyDescent="0.25">
      <c r="A206" s="25" t="s">
        <v>279</v>
      </c>
      <c r="B206" s="42" t="s">
        <v>97</v>
      </c>
      <c r="C206" s="150"/>
      <c r="E206" s="53"/>
      <c r="F206" s="159" t="str">
        <f t="shared" si="15"/>
        <v/>
      </c>
      <c r="G206" s="53"/>
      <c r="H206" s="23"/>
      <c r="L206" s="23"/>
      <c r="M206" s="23"/>
      <c r="N206" s="55"/>
    </row>
    <row r="207" spans="1:14" x14ac:dyDescent="0.25">
      <c r="A207" s="25" t="s">
        <v>280</v>
      </c>
      <c r="B207" s="52" t="s">
        <v>281</v>
      </c>
      <c r="C207" s="150">
        <f>SUM(C193:C196)</f>
        <v>0</v>
      </c>
      <c r="E207" s="53"/>
      <c r="F207" s="159">
        <f>SUM(F193:F196)</f>
        <v>0</v>
      </c>
      <c r="G207" s="53"/>
      <c r="H207" s="23"/>
      <c r="L207" s="23"/>
      <c r="M207" s="23"/>
      <c r="N207" s="55"/>
    </row>
    <row r="208" spans="1:14" x14ac:dyDescent="0.25">
      <c r="A208" s="25" t="s">
        <v>282</v>
      </c>
      <c r="B208" s="59" t="s">
        <v>99</v>
      </c>
      <c r="C208" s="152">
        <f>SUM(C193:C206)</f>
        <v>0</v>
      </c>
      <c r="D208" s="42"/>
      <c r="E208" s="53"/>
      <c r="F208" s="160">
        <f>SUM(F193:F206)</f>
        <v>0</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352" zoomScale="60" zoomScaleNormal="80" workbookViewId="0">
      <selection activeCell="D89" sqref="D89"/>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2356.6711481399998</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2356.6711481399998</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14333</v>
      </c>
      <c r="D28" s="276" t="str">
        <f>IF(C28="","","ND2")</f>
        <v>ND2</v>
      </c>
      <c r="F28" s="276">
        <f>IF(C28=0,"",IF(C28="","",C28))</f>
        <v>14333</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3.948281E-2</v>
      </c>
      <c r="D99" s="142" t="str">
        <f t="shared" ref="D99:D111" si="1">IF(C99="","","ND2")</f>
        <v>ND2</v>
      </c>
      <c r="E99" s="142"/>
      <c r="F99" s="142">
        <f t="shared" ref="F99:F111" si="2">IF(C99="","",C99)</f>
        <v>3.948281E-2</v>
      </c>
      <c r="G99" s="108"/>
    </row>
    <row r="100" spans="1:7" x14ac:dyDescent="0.25">
      <c r="A100" s="108" t="s">
        <v>546</v>
      </c>
      <c r="B100" s="129" t="s">
        <v>2577</v>
      </c>
      <c r="C100" s="142">
        <v>4.1248239999999999E-2</v>
      </c>
      <c r="D100" s="142" t="str">
        <f t="shared" si="1"/>
        <v>ND2</v>
      </c>
      <c r="E100" s="142"/>
      <c r="F100" s="142">
        <f t="shared" si="2"/>
        <v>4.1248239999999999E-2</v>
      </c>
      <c r="G100" s="108"/>
    </row>
    <row r="101" spans="1:7" x14ac:dyDescent="0.25">
      <c r="A101" s="108" t="s">
        <v>547</v>
      </c>
      <c r="B101" s="129" t="s">
        <v>2578</v>
      </c>
      <c r="C101" s="142">
        <v>3.6078369999999998E-2</v>
      </c>
      <c r="D101" s="142" t="str">
        <f t="shared" si="1"/>
        <v>ND2</v>
      </c>
      <c r="E101" s="142"/>
      <c r="F101" s="142">
        <f t="shared" si="2"/>
        <v>3.6078369999999998E-2</v>
      </c>
      <c r="G101" s="108"/>
    </row>
    <row r="102" spans="1:7" x14ac:dyDescent="0.25">
      <c r="A102" s="108" t="s">
        <v>548</v>
      </c>
      <c r="B102" s="129" t="s">
        <v>2579</v>
      </c>
      <c r="C102" s="142">
        <v>8.381914E-2</v>
      </c>
      <c r="D102" s="142" t="str">
        <f t="shared" si="1"/>
        <v>ND2</v>
      </c>
      <c r="E102" s="142"/>
      <c r="F102" s="142">
        <f t="shared" si="2"/>
        <v>8.381914E-2</v>
      </c>
      <c r="G102" s="108"/>
    </row>
    <row r="103" spans="1:7" x14ac:dyDescent="0.25">
      <c r="A103" s="108" t="s">
        <v>549</v>
      </c>
      <c r="B103" s="129" t="s">
        <v>2580</v>
      </c>
      <c r="C103" s="142">
        <v>0.13081369000000001</v>
      </c>
      <c r="D103" s="142" t="str">
        <f t="shared" si="1"/>
        <v>ND2</v>
      </c>
      <c r="E103" s="142"/>
      <c r="F103" s="142">
        <f t="shared" si="2"/>
        <v>0.13081369000000001</v>
      </c>
      <c r="G103" s="108"/>
    </row>
    <row r="104" spans="1:7" x14ac:dyDescent="0.25">
      <c r="A104" s="108" t="s">
        <v>550</v>
      </c>
      <c r="B104" s="129" t="s">
        <v>2581</v>
      </c>
      <c r="C104" s="142">
        <v>0.125305</v>
      </c>
      <c r="D104" s="142" t="str">
        <f t="shared" si="1"/>
        <v>ND2</v>
      </c>
      <c r="E104" s="142"/>
      <c r="F104" s="142">
        <f t="shared" si="2"/>
        <v>0.125305</v>
      </c>
      <c r="G104" s="108"/>
    </row>
    <row r="105" spans="1:7" x14ac:dyDescent="0.25">
      <c r="A105" s="108" t="s">
        <v>551</v>
      </c>
      <c r="B105" s="129" t="s">
        <v>2582</v>
      </c>
      <c r="C105" s="142">
        <v>0.20265188000000001</v>
      </c>
      <c r="D105" s="142" t="str">
        <f t="shared" si="1"/>
        <v>ND2</v>
      </c>
      <c r="E105" s="142"/>
      <c r="F105" s="142">
        <f t="shared" si="2"/>
        <v>0.20265188000000001</v>
      </c>
      <c r="G105" s="108"/>
    </row>
    <row r="106" spans="1:7" x14ac:dyDescent="0.25">
      <c r="A106" s="108" t="s">
        <v>552</v>
      </c>
      <c r="B106" s="129" t="s">
        <v>2583</v>
      </c>
      <c r="C106" s="142">
        <v>3.1985409999999999E-2</v>
      </c>
      <c r="D106" s="142" t="str">
        <f t="shared" si="1"/>
        <v>ND2</v>
      </c>
      <c r="E106" s="142"/>
      <c r="F106" s="142">
        <f t="shared" si="2"/>
        <v>3.1985409999999999E-2</v>
      </c>
      <c r="G106" s="108"/>
    </row>
    <row r="107" spans="1:7" x14ac:dyDescent="0.25">
      <c r="A107" s="108" t="s">
        <v>553</v>
      </c>
      <c r="B107" s="129" t="s">
        <v>2584</v>
      </c>
      <c r="C107" s="142">
        <v>0.14524975000000001</v>
      </c>
      <c r="D107" s="142" t="str">
        <f t="shared" si="1"/>
        <v>ND2</v>
      </c>
      <c r="E107" s="142"/>
      <c r="F107" s="142">
        <f t="shared" si="2"/>
        <v>0.14524975000000001</v>
      </c>
      <c r="G107" s="108"/>
    </row>
    <row r="108" spans="1:7" x14ac:dyDescent="0.25">
      <c r="A108" s="108" t="s">
        <v>554</v>
      </c>
      <c r="B108" s="129" t="s">
        <v>2585</v>
      </c>
      <c r="C108" s="142">
        <v>8.0390030000000001E-2</v>
      </c>
      <c r="D108" s="142" t="str">
        <f t="shared" si="1"/>
        <v>ND2</v>
      </c>
      <c r="E108" s="142"/>
      <c r="F108" s="142">
        <f t="shared" si="2"/>
        <v>8.0390030000000001E-2</v>
      </c>
      <c r="G108" s="108"/>
    </row>
    <row r="109" spans="1:7" x14ac:dyDescent="0.25">
      <c r="A109" s="108" t="s">
        <v>555</v>
      </c>
      <c r="B109" s="129" t="s">
        <v>2586</v>
      </c>
      <c r="C109" s="142">
        <v>6.0953479999999997E-2</v>
      </c>
      <c r="D109" s="142" t="str">
        <f t="shared" si="1"/>
        <v>ND2</v>
      </c>
      <c r="E109" s="142"/>
      <c r="F109" s="142">
        <f t="shared" si="2"/>
        <v>6.0953479999999997E-2</v>
      </c>
      <c r="G109" s="108"/>
    </row>
    <row r="110" spans="1:7" x14ac:dyDescent="0.25">
      <c r="A110" s="108" t="s">
        <v>556</v>
      </c>
      <c r="B110" s="129" t="s">
        <v>2587</v>
      </c>
      <c r="C110" s="142">
        <v>2.2022199999999999E-2</v>
      </c>
      <c r="D110" s="142" t="str">
        <f t="shared" si="1"/>
        <v>ND2</v>
      </c>
      <c r="E110" s="142"/>
      <c r="F110" s="142">
        <f t="shared" si="2"/>
        <v>2.2022199999999999E-2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0.97285319000000003</v>
      </c>
      <c r="D150" s="142" t="str">
        <f>IF(C150="","","ND2")</f>
        <v>ND2</v>
      </c>
      <c r="E150" s="143"/>
      <c r="F150" s="142">
        <f>IF(C150="","",C150)</f>
        <v>0.97285319000000003</v>
      </c>
    </row>
    <row r="151" spans="1:7" x14ac:dyDescent="0.25">
      <c r="A151" s="108" t="s">
        <v>579</v>
      </c>
      <c r="B151" s="108" t="s">
        <v>2590</v>
      </c>
      <c r="C151" s="142">
        <v>2.714681E-2</v>
      </c>
      <c r="D151" s="142" t="str">
        <f>IF(C151="","","ND2")</f>
        <v>ND2</v>
      </c>
      <c r="E151" s="143"/>
      <c r="F151" s="142">
        <f>IF(C151="","",C151)</f>
        <v>2.714681E-2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0.37796490999999999</v>
      </c>
      <c r="D160" s="142" t="str">
        <f>IF(C160="","","ND2")</f>
        <v>ND2</v>
      </c>
      <c r="E160" s="143"/>
      <c r="F160" s="142">
        <f>IF(C160="","",C160)</f>
        <v>0.37796490999999999</v>
      </c>
    </row>
    <row r="161" spans="1:7" x14ac:dyDescent="0.25">
      <c r="A161" s="108" t="s">
        <v>591</v>
      </c>
      <c r="B161" s="108" t="s">
        <v>592</v>
      </c>
      <c r="C161" s="142">
        <v>0.62203509000000001</v>
      </c>
      <c r="D161" s="142" t="str">
        <f>IF(C161="","","ND2")</f>
        <v>ND2</v>
      </c>
      <c r="E161" s="143"/>
      <c r="F161" s="142">
        <f>IF(C161="","",C161)</f>
        <v>0.62203509000000001</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1.5755399999999999E-2</v>
      </c>
      <c r="D170" s="142" t="str">
        <f>IF(C170="","","ND2")</f>
        <v>ND2</v>
      </c>
      <c r="E170" s="143"/>
      <c r="F170" s="142">
        <f>IF(C170="","",C170)</f>
        <v>1.5755399999999999E-2</v>
      </c>
    </row>
    <row r="171" spans="1:7" x14ac:dyDescent="0.25">
      <c r="A171" s="108" t="s">
        <v>603</v>
      </c>
      <c r="B171" s="130" t="s">
        <v>2593</v>
      </c>
      <c r="C171" s="142">
        <v>0.10750817</v>
      </c>
      <c r="D171" s="142" t="str">
        <f>IF(C171="","","ND2")</f>
        <v>ND2</v>
      </c>
      <c r="E171" s="143"/>
      <c r="F171" s="142">
        <f>IF(C171="","",C171)</f>
        <v>0.10750817</v>
      </c>
    </row>
    <row r="172" spans="1:7" x14ac:dyDescent="0.25">
      <c r="A172" s="108" t="s">
        <v>605</v>
      </c>
      <c r="B172" s="130" t="s">
        <v>2594</v>
      </c>
      <c r="C172" s="142">
        <v>1.637079E-2</v>
      </c>
      <c r="D172" s="142" t="str">
        <f>IF(C172="","","ND2")</f>
        <v>ND2</v>
      </c>
      <c r="E172" s="142"/>
      <c r="F172" s="142">
        <f>IF(C172="","",C172)</f>
        <v>1.637079E-2</v>
      </c>
    </row>
    <row r="173" spans="1:7" x14ac:dyDescent="0.25">
      <c r="A173" s="108" t="s">
        <v>607</v>
      </c>
      <c r="B173" s="130" t="s">
        <v>2595</v>
      </c>
      <c r="C173" s="142">
        <v>0.29688819</v>
      </c>
      <c r="D173" s="142" t="str">
        <f>IF(C173="","","ND2")</f>
        <v>ND2</v>
      </c>
      <c r="E173" s="142"/>
      <c r="F173" s="142">
        <f>IF(C173="","",C173)</f>
        <v>0.29688819</v>
      </c>
    </row>
    <row r="174" spans="1:7" x14ac:dyDescent="0.25">
      <c r="A174" s="108" t="s">
        <v>609</v>
      </c>
      <c r="B174" s="130" t="s">
        <v>2596</v>
      </c>
      <c r="C174" s="142">
        <v>0.56347745000000005</v>
      </c>
      <c r="D174" s="142" t="str">
        <f>IF(C174="","","ND2")</f>
        <v>ND2</v>
      </c>
      <c r="E174" s="142"/>
      <c r="F174" s="142">
        <f>IF(C174="","",C174)</f>
        <v>0.56347745000000005</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7.6959999999999995E-5</v>
      </c>
      <c r="D180" s="142" t="str">
        <f>IF(C180="","","ND2")</f>
        <v>ND2</v>
      </c>
      <c r="E180" s="143"/>
      <c r="F180" s="142">
        <f>IF(C180="","",C180)</f>
        <v>7.6959999999999995E-5</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164.42274109676967</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2.0883628399999998</v>
      </c>
      <c r="D190" s="171">
        <v>134</v>
      </c>
      <c r="E190" s="135"/>
      <c r="F190" s="167">
        <f t="shared" ref="F190:F213" si="3">IF($C$214=0,"",IF(C190="[for completion]","",IF(C190="","",C190/$C$214)))</f>
        <v>8.8614944925525054E-4</v>
      </c>
      <c r="G190" s="167">
        <f t="shared" ref="G190:G213" si="4">IF($D$214=0,"",IF(D190="[for completion]","",IF(D190="","",D190/$D$214)))</f>
        <v>9.3490546291774227E-3</v>
      </c>
    </row>
    <row r="191" spans="1:7" x14ac:dyDescent="0.25">
      <c r="A191" s="108" t="s">
        <v>630</v>
      </c>
      <c r="B191" s="129" t="s">
        <v>2598</v>
      </c>
      <c r="C191" s="168">
        <v>15.603953199999999</v>
      </c>
      <c r="D191" s="171">
        <v>404</v>
      </c>
      <c r="E191" s="135"/>
      <c r="F191" s="167">
        <f t="shared" si="3"/>
        <v>6.6211839578531788E-3</v>
      </c>
      <c r="G191" s="167">
        <f t="shared" si="4"/>
        <v>2.8186702016325962E-2</v>
      </c>
    </row>
    <row r="192" spans="1:7" x14ac:dyDescent="0.25">
      <c r="A192" s="108" t="s">
        <v>631</v>
      </c>
      <c r="B192" s="129" t="s">
        <v>2599</v>
      </c>
      <c r="C192" s="168">
        <v>43.837435620000001</v>
      </c>
      <c r="D192" s="171">
        <v>679</v>
      </c>
      <c r="E192" s="135"/>
      <c r="F192" s="167">
        <f t="shared" si="3"/>
        <v>1.8601422457519647E-2</v>
      </c>
      <c r="G192" s="167">
        <f t="shared" si="4"/>
        <v>4.7373194725458728E-2</v>
      </c>
    </row>
    <row r="193" spans="1:7" x14ac:dyDescent="0.25">
      <c r="A193" s="108" t="s">
        <v>632</v>
      </c>
      <c r="B193" s="129" t="s">
        <v>2600</v>
      </c>
      <c r="C193" s="168">
        <v>105.30589286</v>
      </c>
      <c r="D193" s="171">
        <v>1181</v>
      </c>
      <c r="E193" s="135"/>
      <c r="F193" s="167">
        <f t="shared" si="3"/>
        <v>4.4684169423940441E-2</v>
      </c>
      <c r="G193" s="167">
        <f t="shared" si="4"/>
        <v>8.2397265052675639E-2</v>
      </c>
    </row>
    <row r="194" spans="1:7" x14ac:dyDescent="0.25">
      <c r="A194" s="108" t="s">
        <v>633</v>
      </c>
      <c r="B194" s="129" t="s">
        <v>2601</v>
      </c>
      <c r="C194" s="168">
        <v>520.97498135000001</v>
      </c>
      <c r="D194" s="171">
        <v>4102</v>
      </c>
      <c r="E194" s="135"/>
      <c r="F194" s="167">
        <f t="shared" si="3"/>
        <v>0.22106392814338097</v>
      </c>
      <c r="G194" s="167">
        <f t="shared" si="4"/>
        <v>0.28619270215586406</v>
      </c>
    </row>
    <row r="195" spans="1:7" x14ac:dyDescent="0.25">
      <c r="A195" s="108" t="s">
        <v>634</v>
      </c>
      <c r="B195" s="129" t="s">
        <v>2602</v>
      </c>
      <c r="C195" s="168">
        <v>726.85019861000001</v>
      </c>
      <c r="D195" s="171">
        <v>4182</v>
      </c>
      <c r="E195" s="135"/>
      <c r="F195" s="167">
        <f t="shared" si="3"/>
        <v>0.30842241149498767</v>
      </c>
      <c r="G195" s="167">
        <f t="shared" si="4"/>
        <v>0.29177422730761182</v>
      </c>
    </row>
    <row r="196" spans="1:7" x14ac:dyDescent="0.25">
      <c r="A196" s="108" t="s">
        <v>635</v>
      </c>
      <c r="B196" s="129" t="s">
        <v>2603</v>
      </c>
      <c r="C196" s="168">
        <v>524.63566257000002</v>
      </c>
      <c r="D196" s="171">
        <v>2380</v>
      </c>
      <c r="E196" s="135"/>
      <c r="F196" s="167">
        <f t="shared" si="3"/>
        <v>0.22261725526875828</v>
      </c>
      <c r="G196" s="167">
        <f t="shared" si="4"/>
        <v>0.16605037326449451</v>
      </c>
    </row>
    <row r="197" spans="1:7" x14ac:dyDescent="0.25">
      <c r="A197" s="108" t="s">
        <v>636</v>
      </c>
      <c r="B197" s="129" t="s">
        <v>2604</v>
      </c>
      <c r="C197" s="168">
        <v>176.73536960000001</v>
      </c>
      <c r="D197" s="171">
        <v>652</v>
      </c>
      <c r="E197" s="135"/>
      <c r="F197" s="167">
        <f t="shared" si="3"/>
        <v>7.4993649300407569E-2</v>
      </c>
      <c r="G197" s="167">
        <f t="shared" si="4"/>
        <v>4.5489429986743879E-2</v>
      </c>
    </row>
    <row r="198" spans="1:7" x14ac:dyDescent="0.25">
      <c r="A198" s="108" t="s">
        <v>637</v>
      </c>
      <c r="B198" s="129" t="s">
        <v>2605</v>
      </c>
      <c r="C198" s="168">
        <v>91.248834680000002</v>
      </c>
      <c r="D198" s="171">
        <v>282</v>
      </c>
      <c r="E198" s="135"/>
      <c r="F198" s="167">
        <f t="shared" si="3"/>
        <v>3.8719375315481773E-2</v>
      </c>
      <c r="G198" s="167">
        <f t="shared" si="4"/>
        <v>1.9674876159910697E-2</v>
      </c>
    </row>
    <row r="199" spans="1:7" x14ac:dyDescent="0.25">
      <c r="A199" s="108" t="s">
        <v>638</v>
      </c>
      <c r="B199" s="129" t="s">
        <v>2606</v>
      </c>
      <c r="C199" s="168">
        <v>54.09623483</v>
      </c>
      <c r="D199" s="171">
        <v>145</v>
      </c>
      <c r="E199" s="129"/>
      <c r="F199" s="167">
        <f t="shared" si="3"/>
        <v>2.2954511439873738E-2</v>
      </c>
      <c r="G199" s="167">
        <f t="shared" si="4"/>
        <v>1.0116514337542733E-2</v>
      </c>
    </row>
    <row r="200" spans="1:7" x14ac:dyDescent="0.25">
      <c r="A200" s="108" t="s">
        <v>639</v>
      </c>
      <c r="B200" s="129" t="s">
        <v>2607</v>
      </c>
      <c r="C200" s="168">
        <v>34.137213619999997</v>
      </c>
      <c r="D200" s="171">
        <v>81</v>
      </c>
      <c r="E200" s="129"/>
      <c r="F200" s="167">
        <f t="shared" si="3"/>
        <v>1.448535305697732E-2</v>
      </c>
      <c r="G200" s="167">
        <f t="shared" si="4"/>
        <v>5.6512942161445617E-3</v>
      </c>
    </row>
    <row r="201" spans="1:7" x14ac:dyDescent="0.25">
      <c r="A201" s="108" t="s">
        <v>640</v>
      </c>
      <c r="B201" s="129" t="s">
        <v>2608</v>
      </c>
      <c r="C201" s="168">
        <v>17.950153499999999</v>
      </c>
      <c r="D201" s="171">
        <v>38</v>
      </c>
      <c r="E201" s="129"/>
      <c r="F201" s="167">
        <f t="shared" si="3"/>
        <v>7.616740890712367E-3</v>
      </c>
      <c r="G201" s="167">
        <f t="shared" si="4"/>
        <v>2.6512244470801648E-3</v>
      </c>
    </row>
    <row r="202" spans="1:7" x14ac:dyDescent="0.25">
      <c r="A202" s="108" t="s">
        <v>641</v>
      </c>
      <c r="B202" s="129" t="s">
        <v>2609</v>
      </c>
      <c r="C202" s="168">
        <v>16.36033089</v>
      </c>
      <c r="D202" s="171">
        <v>31</v>
      </c>
      <c r="E202" s="129"/>
      <c r="F202" s="167">
        <f t="shared" si="3"/>
        <v>6.9421356912322593E-3</v>
      </c>
      <c r="G202" s="167">
        <f t="shared" si="4"/>
        <v>2.1628409963022396E-3</v>
      </c>
    </row>
    <row r="203" spans="1:7" x14ac:dyDescent="0.25">
      <c r="A203" s="108" t="s">
        <v>642</v>
      </c>
      <c r="B203" s="129" t="s">
        <v>2610</v>
      </c>
      <c r="C203" s="168">
        <v>10.369235740000001</v>
      </c>
      <c r="D203" s="171">
        <v>18</v>
      </c>
      <c r="E203" s="129"/>
      <c r="F203" s="167">
        <f t="shared" si="3"/>
        <v>4.3999502213891446E-3</v>
      </c>
      <c r="G203" s="167">
        <f t="shared" si="4"/>
        <v>1.2558431591432359E-3</v>
      </c>
    </row>
    <row r="204" spans="1:7" x14ac:dyDescent="0.25">
      <c r="A204" s="108" t="s">
        <v>643</v>
      </c>
      <c r="B204" s="129" t="s">
        <v>2611</v>
      </c>
      <c r="C204" s="168">
        <v>4.3495588100000004</v>
      </c>
      <c r="D204" s="171">
        <v>7</v>
      </c>
      <c r="E204" s="129"/>
      <c r="F204" s="167">
        <f t="shared" si="3"/>
        <v>1.8456367208606449E-3</v>
      </c>
      <c r="G204" s="167">
        <f t="shared" si="4"/>
        <v>4.8838345077792508E-4</v>
      </c>
    </row>
    <row r="205" spans="1:7" x14ac:dyDescent="0.25">
      <c r="A205" s="108" t="s">
        <v>644</v>
      </c>
      <c r="B205" s="129" t="s">
        <v>2612</v>
      </c>
      <c r="C205" s="168">
        <v>6.7378401500000002</v>
      </c>
      <c r="D205" s="171">
        <v>10</v>
      </c>
      <c r="F205" s="167">
        <f t="shared" si="3"/>
        <v>2.8590497894955915E-3</v>
      </c>
      <c r="G205" s="167">
        <f t="shared" si="4"/>
        <v>6.9769064396846443E-4</v>
      </c>
    </row>
    <row r="206" spans="1:7" x14ac:dyDescent="0.25">
      <c r="A206" s="108" t="s">
        <v>645</v>
      </c>
      <c r="B206" s="129" t="s">
        <v>2613</v>
      </c>
      <c r="C206" s="168">
        <v>1.4377992100000001</v>
      </c>
      <c r="D206" s="171">
        <v>2</v>
      </c>
      <c r="E206" s="124"/>
      <c r="F206" s="167">
        <f t="shared" si="3"/>
        <v>6.1009751451100063E-4</v>
      </c>
      <c r="G206" s="167">
        <f t="shared" si="4"/>
        <v>1.3953812879369286E-4</v>
      </c>
    </row>
    <row r="207" spans="1:7" x14ac:dyDescent="0.25">
      <c r="A207" s="108" t="s">
        <v>646</v>
      </c>
      <c r="B207" s="129" t="s">
        <v>2614</v>
      </c>
      <c r="C207" s="168">
        <v>3.1177230800000002</v>
      </c>
      <c r="D207" s="171">
        <v>4</v>
      </c>
      <c r="E207" s="124"/>
      <c r="F207" s="167">
        <f t="shared" si="3"/>
        <v>1.3229351419949532E-3</v>
      </c>
      <c r="G207" s="167">
        <f t="shared" si="4"/>
        <v>2.7907625758738573E-4</v>
      </c>
    </row>
    <row r="208" spans="1:7" x14ac:dyDescent="0.25">
      <c r="A208" s="108" t="s">
        <v>647</v>
      </c>
      <c r="B208" s="129" t="s">
        <v>2615</v>
      </c>
      <c r="C208" s="168">
        <v>0.83436697999999998</v>
      </c>
      <c r="D208" s="171">
        <v>1</v>
      </c>
      <c r="E208" s="124"/>
      <c r="F208" s="167">
        <f t="shared" si="3"/>
        <v>3.5404472136832637E-4</v>
      </c>
      <c r="G208" s="167">
        <f t="shared" si="4"/>
        <v>6.9769064396846432E-5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2356.6711481399998</v>
      </c>
      <c r="D214" s="172">
        <f>SUM(D190:D213)</f>
        <v>14333</v>
      </c>
      <c r="E214" s="124"/>
      <c r="F214" s="173">
        <f>SUM(F190:F213)</f>
        <v>1</v>
      </c>
      <c r="G214" s="173">
        <f>SUM(G190:G213)</f>
        <v>1</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0.71720733999999997</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130.9375982</v>
      </c>
      <c r="D219" s="171">
        <v>1646</v>
      </c>
      <c r="F219" s="167">
        <f t="shared" ref="F219:F226" si="5">IF($C$227=0,"",IF(C219="[for completion]","",C219/$C$227))</f>
        <v>5.5560402775475214E-2</v>
      </c>
      <c r="G219" s="167">
        <f t="shared" ref="G219:G226" si="6">IF($D$227=0,"",IF(D219="[for completion]","",D219/$D$227))</f>
        <v>0.11483987999720924</v>
      </c>
    </row>
    <row r="220" spans="1:7" x14ac:dyDescent="0.25">
      <c r="A220" s="108" t="s">
        <v>660</v>
      </c>
      <c r="B220" s="108" t="s">
        <v>2621</v>
      </c>
      <c r="C220" s="168">
        <v>171.07762853</v>
      </c>
      <c r="D220" s="171">
        <v>1259</v>
      </c>
      <c r="F220" s="167">
        <f t="shared" si="5"/>
        <v>7.2592915080673365E-2</v>
      </c>
      <c r="G220" s="167">
        <f t="shared" si="6"/>
        <v>8.7839252075629662E-2</v>
      </c>
    </row>
    <row r="221" spans="1:7" x14ac:dyDescent="0.25">
      <c r="A221" s="108" t="s">
        <v>662</v>
      </c>
      <c r="B221" s="108" t="s">
        <v>2622</v>
      </c>
      <c r="C221" s="168">
        <v>267.76625601000001</v>
      </c>
      <c r="D221" s="171">
        <v>1597</v>
      </c>
      <c r="F221" s="167">
        <f t="shared" si="5"/>
        <v>0.11362054320618056</v>
      </c>
      <c r="G221" s="167">
        <f t="shared" si="6"/>
        <v>0.11142119584176376</v>
      </c>
    </row>
    <row r="222" spans="1:7" x14ac:dyDescent="0.25">
      <c r="A222" s="108" t="s">
        <v>664</v>
      </c>
      <c r="B222" s="108" t="s">
        <v>2623</v>
      </c>
      <c r="C222" s="168">
        <v>409.82356107999999</v>
      </c>
      <c r="D222" s="171">
        <v>2209</v>
      </c>
      <c r="F222" s="167">
        <f t="shared" si="5"/>
        <v>0.17389934162152951</v>
      </c>
      <c r="G222" s="167">
        <f t="shared" si="6"/>
        <v>0.15411986325263377</v>
      </c>
    </row>
    <row r="223" spans="1:7" x14ac:dyDescent="0.25">
      <c r="A223" s="108" t="s">
        <v>666</v>
      </c>
      <c r="B223" s="108" t="s">
        <v>2624</v>
      </c>
      <c r="C223" s="168">
        <v>473.53608338999999</v>
      </c>
      <c r="D223" s="171">
        <v>2597</v>
      </c>
      <c r="F223" s="167">
        <f t="shared" si="5"/>
        <v>0.20093430675032359</v>
      </c>
      <c r="G223" s="167">
        <f t="shared" si="6"/>
        <v>0.18119026023861021</v>
      </c>
    </row>
    <row r="224" spans="1:7" x14ac:dyDescent="0.25">
      <c r="A224" s="108" t="s">
        <v>668</v>
      </c>
      <c r="B224" s="108" t="s">
        <v>2625</v>
      </c>
      <c r="C224" s="168">
        <v>543.06432159999997</v>
      </c>
      <c r="D224" s="171">
        <v>3105</v>
      </c>
      <c r="F224" s="167">
        <f t="shared" si="5"/>
        <v>0.23043703913828323</v>
      </c>
      <c r="G224" s="167">
        <f t="shared" si="6"/>
        <v>0.2166329449522082</v>
      </c>
    </row>
    <row r="225" spans="1:7" x14ac:dyDescent="0.25">
      <c r="A225" s="108" t="s">
        <v>670</v>
      </c>
      <c r="B225" s="108" t="s">
        <v>2626</v>
      </c>
      <c r="C225" s="168">
        <v>351.11537063999998</v>
      </c>
      <c r="D225" s="171">
        <v>1871</v>
      </c>
      <c r="F225" s="167">
        <f t="shared" si="5"/>
        <v>0.14898785132457595</v>
      </c>
      <c r="G225" s="167">
        <f t="shared" si="6"/>
        <v>0.13053791948649968</v>
      </c>
    </row>
    <row r="226" spans="1:7" x14ac:dyDescent="0.25">
      <c r="A226" s="108" t="s">
        <v>672</v>
      </c>
      <c r="B226" s="108" t="s">
        <v>2627</v>
      </c>
      <c r="C226" s="168">
        <v>9.3503286899999996</v>
      </c>
      <c r="D226" s="171">
        <v>49</v>
      </c>
      <c r="F226" s="167">
        <f t="shared" si="5"/>
        <v>3.9676001029586737E-3</v>
      </c>
      <c r="G226" s="167">
        <f t="shared" si="6"/>
        <v>3.4186841554454755E-3</v>
      </c>
    </row>
    <row r="227" spans="1:7" x14ac:dyDescent="0.25">
      <c r="A227" s="108" t="s">
        <v>674</v>
      </c>
      <c r="B227" s="138" t="s">
        <v>99</v>
      </c>
      <c r="C227" s="168">
        <f>SUM(C219:C226)</f>
        <v>2356.6711481399998</v>
      </c>
      <c r="D227" s="171">
        <f>SUM(D219:D226)</f>
        <v>14333</v>
      </c>
      <c r="F227" s="142">
        <f>SUM(F219:F226)</f>
        <v>1.0000000000000002</v>
      </c>
      <c r="G227" s="142">
        <f>SUM(G219:G226)</f>
        <v>0.99999999999999989</v>
      </c>
    </row>
    <row r="228" spans="1:7" outlineLevel="1" x14ac:dyDescent="0.25">
      <c r="A228" s="108" t="s">
        <v>675</v>
      </c>
      <c r="B228" s="125" t="s">
        <v>2628</v>
      </c>
      <c r="C228" s="168">
        <v>7.93768969</v>
      </c>
      <c r="D228" s="171">
        <v>41</v>
      </c>
      <c r="F228" s="167">
        <f t="shared" ref="F228:F233" si="7">IF($C$227=0,"",IF(C228="[for completion]","",C228/$C$227))</f>
        <v>3.3681787534356727E-3</v>
      </c>
      <c r="G228" s="167">
        <f t="shared" ref="G228:G233" si="8">IF($D$227=0,"",IF(D228="[for completion]","",D228/$D$227))</f>
        <v>2.860531640270704E-3</v>
      </c>
    </row>
    <row r="229" spans="1:7" outlineLevel="1" x14ac:dyDescent="0.25">
      <c r="A229" s="108" t="s">
        <v>677</v>
      </c>
      <c r="B229" s="125" t="s">
        <v>2629</v>
      </c>
      <c r="C229" s="168">
        <v>1.412639</v>
      </c>
      <c r="D229" s="171">
        <v>8</v>
      </c>
      <c r="F229" s="167">
        <f t="shared" si="7"/>
        <v>5.9942134952300152E-4</v>
      </c>
      <c r="G229" s="167">
        <f t="shared" si="8"/>
        <v>5.5815251517477146E-4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0.54131490000000004</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383.88980923999998</v>
      </c>
      <c r="D241" s="171">
        <v>3486</v>
      </c>
      <c r="F241" s="167">
        <f t="shared" ref="F241:F248" si="9">IF($C$249=0,"",IF(C241="[Mark as ND1 if not relevant]","",C241/$C$249))</f>
        <v>0.16289494172488997</v>
      </c>
      <c r="G241" s="167">
        <f t="shared" ref="G241:G248" si="10">IF($D$249=0,"",IF(D241="[Mark as ND1 if not relevant]","",D241/$D$249))</f>
        <v>0.24323192855149317</v>
      </c>
    </row>
    <row r="242" spans="1:7" x14ac:dyDescent="0.25">
      <c r="A242" s="108" t="s">
        <v>693</v>
      </c>
      <c r="B242" s="108" t="s">
        <v>2635</v>
      </c>
      <c r="C242" s="168">
        <v>419.50135725000001</v>
      </c>
      <c r="D242" s="171">
        <v>2533</v>
      </c>
      <c r="F242" s="167">
        <f t="shared" si="9"/>
        <v>0.17800589517610663</v>
      </c>
      <c r="G242" s="167">
        <f t="shared" si="10"/>
        <v>0.17673737091822495</v>
      </c>
    </row>
    <row r="243" spans="1:7" x14ac:dyDescent="0.25">
      <c r="A243" s="108" t="s">
        <v>694</v>
      </c>
      <c r="B243" s="108" t="s">
        <v>2636</v>
      </c>
      <c r="C243" s="168">
        <v>660.93177867999998</v>
      </c>
      <c r="D243" s="171">
        <v>3645</v>
      </c>
      <c r="F243" s="167">
        <f t="shared" si="9"/>
        <v>0.2804514237701427</v>
      </c>
      <c r="G243" s="167">
        <f t="shared" si="10"/>
        <v>0.25432598381244764</v>
      </c>
    </row>
    <row r="244" spans="1:7" x14ac:dyDescent="0.25">
      <c r="A244" s="108" t="s">
        <v>695</v>
      </c>
      <c r="B244" s="108" t="s">
        <v>2637</v>
      </c>
      <c r="C244" s="168">
        <v>647.90875827000002</v>
      </c>
      <c r="D244" s="171">
        <v>3403</v>
      </c>
      <c r="F244" s="167">
        <f t="shared" si="9"/>
        <v>0.27492540015683353</v>
      </c>
      <c r="G244" s="167">
        <f t="shared" si="10"/>
        <v>0.23744069215740998</v>
      </c>
    </row>
    <row r="245" spans="1:7" x14ac:dyDescent="0.25">
      <c r="A245" s="108" t="s">
        <v>696</v>
      </c>
      <c r="B245" s="108" t="s">
        <v>2638</v>
      </c>
      <c r="C245" s="168">
        <v>212.94163556000001</v>
      </c>
      <c r="D245" s="171">
        <v>1099</v>
      </c>
      <c r="F245" s="167">
        <f t="shared" si="9"/>
        <v>9.0356957857308712E-2</v>
      </c>
      <c r="G245" s="167">
        <f t="shared" si="10"/>
        <v>7.6681551772257883E-2</v>
      </c>
    </row>
    <row r="246" spans="1:7" x14ac:dyDescent="0.25">
      <c r="A246" s="108" t="s">
        <v>697</v>
      </c>
      <c r="B246" s="108" t="s">
        <v>2639</v>
      </c>
      <c r="C246" s="168">
        <v>27.631361609999999</v>
      </c>
      <c r="D246" s="171">
        <v>145</v>
      </c>
      <c r="F246" s="167">
        <f t="shared" si="9"/>
        <v>1.1724742180968847E-2</v>
      </c>
      <c r="G246" s="167">
        <f t="shared" si="10"/>
        <v>1.0117220206530841E-2</v>
      </c>
    </row>
    <row r="247" spans="1:7" x14ac:dyDescent="0.25">
      <c r="A247" s="108" t="s">
        <v>698</v>
      </c>
      <c r="B247" s="108" t="s">
        <v>2640</v>
      </c>
      <c r="C247" s="168">
        <v>3.8664469100000001</v>
      </c>
      <c r="D247" s="171">
        <v>21</v>
      </c>
      <c r="F247" s="167">
        <f t="shared" si="9"/>
        <v>1.6406391337496474E-3</v>
      </c>
      <c r="G247" s="167">
        <f t="shared" si="10"/>
        <v>1.4652525816355011E-3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2356.67114752</v>
      </c>
      <c r="D249" s="171">
        <f>SUM(D241:D248)</f>
        <v>14332</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0.31797571000000002</v>
      </c>
      <c r="E277" s="103"/>
      <c r="F277" s="103"/>
    </row>
    <row r="278" spans="1:7" x14ac:dyDescent="0.25">
      <c r="A278" s="108" t="s">
        <v>733</v>
      </c>
      <c r="B278" s="108" t="s">
        <v>734</v>
      </c>
      <c r="C278" s="142">
        <v>0.68202428999999998</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D89" sqref="D8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3" zoomScale="60" zoomScaleNormal="100" workbookViewId="0">
      <selection activeCell="D89" sqref="D8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D89" sqref="D8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2670</v>
      </c>
    </row>
    <row r="7" spans="1:13" x14ac:dyDescent="0.25">
      <c r="A7" s="1" t="s">
        <v>1147</v>
      </c>
      <c r="B7" s="39" t="s">
        <v>1148</v>
      </c>
      <c r="C7" s="25" t="s">
        <v>2671</v>
      </c>
    </row>
    <row r="8" spans="1:13" x14ac:dyDescent="0.25">
      <c r="A8" s="1" t="s">
        <v>1149</v>
      </c>
      <c r="B8" s="39" t="s">
        <v>1150</v>
      </c>
      <c r="C8" s="25" t="s">
        <v>2672</v>
      </c>
    </row>
    <row r="9" spans="1:13" x14ac:dyDescent="0.25">
      <c r="A9" s="1" t="s">
        <v>1151</v>
      </c>
      <c r="B9" s="39" t="s">
        <v>1152</v>
      </c>
      <c r="C9" s="25" t="s">
        <v>2646</v>
      </c>
    </row>
    <row r="10" spans="1:13" ht="44.25" customHeight="1" x14ac:dyDescent="0.25">
      <c r="A10" s="1" t="s">
        <v>1153</v>
      </c>
      <c r="B10" s="39" t="s">
        <v>2651</v>
      </c>
      <c r="C10" s="25" t="s">
        <v>2652</v>
      </c>
    </row>
    <row r="11" spans="1:13" ht="54.75" customHeight="1" x14ac:dyDescent="0.25">
      <c r="A11" s="1" t="s">
        <v>1154</v>
      </c>
      <c r="B11" s="39" t="s">
        <v>2653</v>
      </c>
      <c r="C11" s="25" t="s">
        <v>2673</v>
      </c>
    </row>
    <row r="12" spans="1:13" ht="45" x14ac:dyDescent="0.25">
      <c r="A12" s="1" t="s">
        <v>1155</v>
      </c>
      <c r="B12" s="39" t="s">
        <v>1156</v>
      </c>
      <c r="C12" s="25" t="s">
        <v>2649</v>
      </c>
    </row>
    <row r="13" spans="1:13" x14ac:dyDescent="0.25">
      <c r="A13" s="1" t="s">
        <v>1157</v>
      </c>
      <c r="B13" s="39" t="s">
        <v>1158</v>
      </c>
      <c r="C13" s="25" t="s">
        <v>2648</v>
      </c>
    </row>
    <row r="14" spans="1:13" ht="30" x14ac:dyDescent="0.25">
      <c r="A14" s="1" t="s">
        <v>1159</v>
      </c>
      <c r="B14" s="39" t="s">
        <v>1160</v>
      </c>
      <c r="C14" s="25" t="s">
        <v>2647</v>
      </c>
    </row>
    <row r="15" spans="1:13" x14ac:dyDescent="0.25">
      <c r="A15" s="1" t="s">
        <v>1161</v>
      </c>
      <c r="B15" s="39" t="s">
        <v>1162</v>
      </c>
      <c r="C15" s="25" t="s">
        <v>2650</v>
      </c>
    </row>
    <row r="16" spans="1:13" ht="30" x14ac:dyDescent="0.25">
      <c r="A16" s="1" t="s">
        <v>1163</v>
      </c>
      <c r="B16" s="43" t="s">
        <v>1164</v>
      </c>
      <c r="C16" s="25" t="s">
        <v>2645</v>
      </c>
    </row>
    <row r="17" spans="1:13" ht="30" customHeight="1" x14ac:dyDescent="0.25">
      <c r="A17" s="1" t="s">
        <v>1165</v>
      </c>
      <c r="B17" s="43" t="s">
        <v>1166</v>
      </c>
      <c r="C17" s="25" t="s">
        <v>2674</v>
      </c>
    </row>
    <row r="18" spans="1:13" x14ac:dyDescent="0.25">
      <c r="A18" s="1" t="s">
        <v>1167</v>
      </c>
      <c r="B18" s="43" t="s">
        <v>1168</v>
      </c>
      <c r="C18" s="25"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89" sqref="D89"/>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B52" zoomScale="60" zoomScaleNormal="80" workbookViewId="0">
      <selection activeCell="D89" sqref="D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72.247699999999995</v>
      </c>
      <c r="H75" s="23"/>
    </row>
    <row r="76" spans="1:14" x14ac:dyDescent="0.25">
      <c r="A76" s="25" t="s">
        <v>1438</v>
      </c>
      <c r="B76" s="25" t="s">
        <v>1466</v>
      </c>
      <c r="C76" s="266">
        <v>298.89659999999998</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1.04871E-3</v>
      </c>
      <c r="D82" s="261" t="str">
        <f t="shared" ref="D82:D87" si="0">IF(C82="","","ND2")</f>
        <v>ND2</v>
      </c>
      <c r="E82" s="261" t="str">
        <f t="shared" ref="E82:E87" si="1">IF(C82="","","ND2")</f>
        <v>ND2</v>
      </c>
      <c r="F82" s="261" t="str">
        <f t="shared" ref="F82:F87" si="2">IF(C82="","","ND2")</f>
        <v>ND2</v>
      </c>
      <c r="G82" s="261">
        <f t="shared" ref="G82:G87" si="3">IF(C82="","",C82)</f>
        <v>1.04871E-3</v>
      </c>
      <c r="H82" s="23"/>
    </row>
    <row r="83" spans="1:8" x14ac:dyDescent="0.25">
      <c r="A83" s="25" t="s">
        <v>1445</v>
      </c>
      <c r="B83" s="25" t="s">
        <v>2663</v>
      </c>
      <c r="C83" s="261">
        <v>1.8642999999999999E-4</v>
      </c>
      <c r="D83" s="261" t="str">
        <f t="shared" si="0"/>
        <v>ND2</v>
      </c>
      <c r="E83" s="261" t="str">
        <f t="shared" si="1"/>
        <v>ND2</v>
      </c>
      <c r="F83" s="261" t="str">
        <f t="shared" si="2"/>
        <v>ND2</v>
      </c>
      <c r="G83" s="261">
        <f t="shared" si="3"/>
        <v>1.8642999999999999E-4</v>
      </c>
      <c r="H83" s="23"/>
    </row>
    <row r="84" spans="1:8" x14ac:dyDescent="0.25">
      <c r="A84" s="25" t="s">
        <v>1446</v>
      </c>
      <c r="B84" s="25" t="s">
        <v>2664</v>
      </c>
      <c r="C84" s="261">
        <v>7.6860000000000006E-5</v>
      </c>
      <c r="D84" s="261" t="str">
        <f t="shared" si="0"/>
        <v>ND2</v>
      </c>
      <c r="E84" s="261" t="str">
        <f t="shared" si="1"/>
        <v>ND2</v>
      </c>
      <c r="F84" s="261" t="str">
        <f t="shared" si="2"/>
        <v>ND2</v>
      </c>
      <c r="G84" s="261">
        <f t="shared" si="3"/>
        <v>7.6860000000000006E-5</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0.99868800000000002</v>
      </c>
      <c r="D87" s="261" t="str">
        <f t="shared" si="0"/>
        <v>ND2</v>
      </c>
      <c r="E87" s="261" t="str">
        <f t="shared" si="1"/>
        <v>ND2</v>
      </c>
      <c r="F87" s="261" t="str">
        <f t="shared" si="2"/>
        <v>ND2</v>
      </c>
      <c r="G87" s="261">
        <f t="shared" si="3"/>
        <v>0.99868800000000002</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F9E638-2ACA-41B9-B11A-B0E12A9275B2}"/>
</file>

<file path=customXml/itemProps2.xml><?xml version="1.0" encoding="utf-8"?>
<ds:datastoreItem xmlns:ds="http://schemas.openxmlformats.org/officeDocument/2006/customXml" ds:itemID="{B2EB8158-91BA-4F19-88CA-670B894D3864}"/>
</file>

<file path=customXml/itemProps3.xml><?xml version="1.0" encoding="utf-8"?>
<ds:datastoreItem xmlns:ds="http://schemas.openxmlformats.org/officeDocument/2006/customXml" ds:itemID="{8D46D773-ED23-4422-B28C-133C7425C4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2021-08-25T09:44:13Z</cp:lastPrinted>
  <dcterms:created xsi:type="dcterms:W3CDTF">2021-07-13T07:11:06Z</dcterms:created>
  <dcterms:modified xsi:type="dcterms:W3CDTF">2021-08-25T09:44:42Z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